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ttawa.iisd.ca\r$\hprice-kelly\Documents\NGN\TTF\TTF2\Reporting\"/>
    </mc:Choice>
  </mc:AlternateContent>
  <bookViews>
    <workbookView xWindow="0" yWindow="0" windowWidth="24000" windowHeight="9735" activeTab="3"/>
  </bookViews>
  <sheets>
    <sheet name="Pre-Event Results" sheetId="1" r:id="rId1"/>
    <sheet name="Pre-event Analysis" sheetId="3" r:id="rId2"/>
    <sheet name="Post-Event Results" sheetId="2" r:id="rId3"/>
    <sheet name="Post-event Analysis" sheetId="4" r:id="rId4"/>
  </sheets>
  <definedNames>
    <definedName name="_xlnm._FilterDatabase" localSheetId="2" hidden="1">'Post-Event Results'!$A$1:$CN$33</definedName>
    <definedName name="_xlnm._FilterDatabase" localSheetId="0" hidden="1">'Pre-Event Results'!$A$1:$CN$29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4" l="1"/>
  <c r="B23" i="4"/>
  <c r="J15" i="4" l="1"/>
  <c r="K15" i="4" s="1"/>
  <c r="J14" i="4"/>
  <c r="K14" i="4" s="1"/>
  <c r="H15" i="4"/>
  <c r="I15" i="4" s="1"/>
  <c r="H14" i="4"/>
  <c r="I14" i="4" s="1"/>
  <c r="F15" i="4"/>
  <c r="G15" i="4" s="1"/>
  <c r="F14" i="4"/>
  <c r="G14" i="4" s="1"/>
  <c r="D15" i="4"/>
  <c r="E15" i="4" s="1"/>
  <c r="D14" i="4"/>
  <c r="E14" i="4" s="1"/>
  <c r="B15" i="4"/>
  <c r="C15" i="4" s="1"/>
  <c r="B14" i="4"/>
  <c r="C14" i="4" s="1"/>
  <c r="F9" i="3"/>
  <c r="F8" i="3"/>
  <c r="E9" i="3"/>
  <c r="E8" i="3"/>
  <c r="D9" i="3"/>
  <c r="D8" i="3"/>
  <c r="C9" i="3"/>
  <c r="C8" i="3"/>
  <c r="B9" i="3"/>
  <c r="B8" i="3"/>
  <c r="D34" i="4"/>
  <c r="C34" i="4"/>
  <c r="B34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B21" i="4"/>
  <c r="B20" i="4"/>
  <c r="B19" i="4"/>
  <c r="B10" i="4"/>
  <c r="C10" i="4" s="1"/>
  <c r="B18" i="4"/>
  <c r="J12" i="4"/>
  <c r="K12" i="4" s="1"/>
  <c r="H12" i="4"/>
  <c r="I12" i="4" s="1"/>
  <c r="F12" i="4"/>
  <c r="G12" i="4" s="1"/>
  <c r="D12" i="4"/>
  <c r="E12" i="4" s="1"/>
  <c r="B12" i="4"/>
  <c r="C12" i="4" s="1"/>
  <c r="J11" i="4"/>
  <c r="K11" i="4" s="1"/>
  <c r="H11" i="4"/>
  <c r="I11" i="4" s="1"/>
  <c r="F11" i="4"/>
  <c r="G11" i="4" s="1"/>
  <c r="D11" i="4"/>
  <c r="E11" i="4" s="1"/>
  <c r="B11" i="4"/>
  <c r="C11" i="4" s="1"/>
  <c r="J10" i="4"/>
  <c r="K10" i="4" s="1"/>
  <c r="H10" i="4"/>
  <c r="I10" i="4" s="1"/>
  <c r="F10" i="4"/>
  <c r="G10" i="4" s="1"/>
  <c r="D10" i="4"/>
  <c r="E10" i="4" s="1"/>
  <c r="J9" i="4"/>
  <c r="K9" i="4" s="1"/>
  <c r="H9" i="4"/>
  <c r="I9" i="4" s="1"/>
  <c r="F9" i="4"/>
  <c r="G9" i="4" s="1"/>
  <c r="D9" i="4"/>
  <c r="E9" i="4" s="1"/>
  <c r="B9" i="4"/>
  <c r="C9" i="4" s="1"/>
  <c r="F6" i="3"/>
  <c r="E6" i="3"/>
  <c r="D6" i="3"/>
  <c r="C6" i="3"/>
  <c r="B6" i="3"/>
  <c r="F4" i="3"/>
  <c r="E4" i="3"/>
  <c r="D4" i="3"/>
  <c r="C4" i="3"/>
  <c r="B4" i="3"/>
  <c r="F5" i="3"/>
  <c r="E5" i="3"/>
  <c r="D5" i="3"/>
  <c r="C5" i="3"/>
  <c r="B5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<sst xmlns="http://schemas.openxmlformats.org/spreadsheetml/2006/main" count="477" uniqueCount="231">
  <si>
    <t>Language</t>
  </si>
  <si>
    <t>2. Did you attend the first TTF?</t>
  </si>
  <si>
    <t>3a. How would you rate … Overall links between the NAP process and options to finance implementation</t>
  </si>
  <si>
    <t>3b. Financing NAP Implementation through domestic national budgets</t>
  </si>
  <si>
    <t>3c. Landscape of international finance for adaptation</t>
  </si>
  <si>
    <t>3d. Pipeline development and prioritization</t>
  </si>
  <si>
    <t>3e. Engaging the private sector to finance implementation of NAPS</t>
  </si>
  <si>
    <t>1. Please indicate your role</t>
  </si>
  <si>
    <t>#</t>
  </si>
  <si>
    <t>1=Poor</t>
  </si>
  <si>
    <t>2=Average</t>
  </si>
  <si>
    <t>3=Good</t>
  </si>
  <si>
    <t>4=Very good</t>
  </si>
  <si>
    <t>5=Excellent</t>
  </si>
  <si>
    <t>Spanish</t>
  </si>
  <si>
    <t>N</t>
  </si>
  <si>
    <t>English</t>
  </si>
  <si>
    <t>Sector Representative</t>
  </si>
  <si>
    <t>Other: Senior Coordinator (Consultant) for Climate Change Commission</t>
  </si>
  <si>
    <t>Y</t>
  </si>
  <si>
    <t>Finance/Planning representative</t>
  </si>
  <si>
    <t>blank</t>
  </si>
  <si>
    <t>Development Cooperation Actor/Donor</t>
  </si>
  <si>
    <t>Climate change focal point</t>
  </si>
  <si>
    <t>French</t>
  </si>
  <si>
    <t>Climate change focal point / Sector Representative</t>
  </si>
  <si>
    <t>Other: Development Bank</t>
  </si>
  <si>
    <t>Invited expert/resource person</t>
  </si>
  <si>
    <t>3a. How would you rate your understanding after the event of … Overall links between the NAP process and options to finance implementation</t>
  </si>
  <si>
    <t>4. How would you rate your overall learning on the topic of "Financing NAPs" during the course of this event?</t>
  </si>
  <si>
    <t>5a. How would you rate … Structure and flow?</t>
  </si>
  <si>
    <t>5b. Facilitation</t>
  </si>
  <si>
    <t>5c. Balance between presentations and group work</t>
  </si>
  <si>
    <t>5d. Opportunities for dialogue and knowledge sharing</t>
  </si>
  <si>
    <t>5e. Relevance of experiences shared by my peers from other countries</t>
  </si>
  <si>
    <t>5f. Applicability of topics and lessons covered in my country context</t>
  </si>
  <si>
    <t>5g. Degree to which my expectations were met</t>
  </si>
  <si>
    <t>6b. Venue / meeting space</t>
  </si>
  <si>
    <t>6c. Resource materials</t>
  </si>
  <si>
    <t>6a. How would you rate … Travel and accomodations</t>
  </si>
  <si>
    <t>7a. What was your favorite session and why?</t>
  </si>
  <si>
    <t>7b. What would you suggest improving for the next TTF?</t>
  </si>
  <si>
    <t>7c. Is there a country/countries you would like to learn more from after the TTF? Please specify.</t>
  </si>
  <si>
    <t>7d. Is there a specific NAP-related topic that you would like to learn more about at the next TTF or through future Network activities?</t>
  </si>
  <si>
    <t>Economic instruments. This is my area of work and my country's biggest challenge.</t>
  </si>
  <si>
    <t>Countries with completed NAPs should submit some [same?] to NGN and the Network should assist in identify[ing] resources for Plan initiatives.</t>
  </si>
  <si>
    <t>Malawi - prioritizing
Philippines - economic instruments
Jamaica - Adaptation Fund, Private sector
Albania - Private sector</t>
  </si>
  <si>
    <t>Engaging private sector
- Insurance
- Economic instruments</t>
  </si>
  <si>
    <t>Development Coordinator Actor/Donor</t>
  </si>
  <si>
    <t>no answer</t>
  </si>
  <si>
    <t>Financing NAPs</t>
  </si>
  <si>
    <t>Giving people space to breathe</t>
  </si>
  <si>
    <t>Kenya on Disaster Management</t>
  </si>
  <si>
    <t>Emerging issues in NAP financing</t>
  </si>
  <si>
    <t>"I led this so I'll recuse myself"</t>
  </si>
  <si>
    <t>Sitting with a few other [illegible] to discuss public/private finance</t>
  </si>
  <si>
    <t>More one-on-one sharing [illegible] learn from each other</t>
  </si>
  <si>
    <t>Peru, Kenya, Jamaica</t>
  </si>
  <si>
    <t>Mapping of financing opportunities as well as responsible gov't department</t>
  </si>
  <si>
    <t>(no answer)</t>
  </si>
  <si>
    <t>Session 10. Parce que c'est le noeud du probleme dans tous les projets.</t>
  </si>
  <si>
    <t>Avoir aussi la documentation en francais</t>
  </si>
  <si>
    <t>En realite, tous les pays ont apporte quelque chose pour nous</t>
  </si>
  <si>
    <t>L'appui du reseau aux pays</t>
  </si>
  <si>
    <t>Financing instruments for climate change due to its applicability in my country</t>
  </si>
  <si>
    <t>Need for site visit to enhance/reinforce learning</t>
  </si>
  <si>
    <t>Peru</t>
  </si>
  <si>
    <t>Financing instruments for climate change</t>
  </si>
  <si>
    <t>As discussed, restructuring the pipeline dev. Session. Suggest inclusion of a Fund proposal interrogator session with role play (one team of pitchrs, one team of fund evaluators)</t>
  </si>
  <si>
    <t>Looking at NAP + regional/local adaptation planning</t>
  </si>
  <si>
    <t>Grouping by development categories (eg, SIDS)</t>
  </si>
  <si>
    <t>Grenada</t>
  </si>
  <si>
    <t>Examples of good adaptation approaches by sectoral</t>
  </si>
  <si>
    <t>Sector representative</t>
  </si>
  <si>
    <t>Finance. Because we need to go on implementing actions</t>
  </si>
  <si>
    <t>Trying to find/show results of process, not only the process.</t>
  </si>
  <si>
    <t>Albania showed their NAP proposal, which until now we don't have. We want examples from the ground.</t>
  </si>
  <si>
    <t>Learning on developing a NAP document, identify indicators and set up the M&amp;E system which helps us to achieve article of transparency by the Paris Agreement.</t>
  </si>
  <si>
    <t>Second/clinic session because I was the (word unclear - protagonist?)</t>
  </si>
  <si>
    <t>Every participant should have a chance for a pubilc talk</t>
  </si>
  <si>
    <t>The philippines - spatial GIS system (illegible) to CCA</t>
  </si>
  <si>
    <t>Knowledge Clinic and other sessions that allowed exchange of information on actions being taken by different countries</t>
  </si>
  <si>
    <t>To continue sessions that allow the one-on-one and general sharing of experiences</t>
  </si>
  <si>
    <t>Communicating climate change messages  -&gt; decision-makers, general society, private sector, donors/financiers</t>
  </si>
  <si>
    <t>The working groups and the peer exchanges. Getting to learn what is happening in different countries.</t>
  </si>
  <si>
    <t>A longer workshop so that more could be shared.</t>
  </si>
  <si>
    <t>Philippines, as they have been through the process and Brazil, as they have just completed their NAP. Would be good to hear about the lessons learned in the process.</t>
  </si>
  <si>
    <t>Other: Policy development</t>
  </si>
  <si>
    <t>Supporting the presentations with one-two pages of highlights as instant take-aways.</t>
  </si>
  <si>
    <t>Project implementation planning on execution. Building NAP criteria into existing projects</t>
  </si>
  <si>
    <t>Engaging the private sector for NAP implementation</t>
  </si>
  <si>
    <t>More practical examples of translating NAPs into bankable proposals</t>
  </si>
  <si>
    <t>Philippines/Malawi</t>
  </si>
  <si>
    <t>Translating NAPs into bankable projects.
- making the business case out of adaptation</t>
  </si>
  <si>
    <t>Sr. Coordinator (Consultant) for National Focal Organization</t>
  </si>
  <si>
    <t xml:space="preserve">Knowledge Clinic </t>
  </si>
  <si>
    <t>A more free willing [sic] session on concerns/areas left undiscussed. Ex. Normative role of UN &amp; donor agencies vs. country-driven assistance — bridging the gap</t>
  </si>
  <si>
    <t>Albania - financing
Kenya - NIE</t>
  </si>
  <si>
    <t>M&amp;E
Suggest training/CAPDEV on project prioritization (MCA, specifically)</t>
  </si>
  <si>
    <t>&gt; Tracking budget and options for implementation
&gt; fiscal instruments
&gt; NAP and private sector investment
Because these items are not familiar (illegible). These helped me to introduce 'actions to take home' and improve the NAP Process in my country</t>
  </si>
  <si>
    <t xml:space="preserve">no answer </t>
  </si>
  <si>
    <t>Philippines</t>
  </si>
  <si>
    <t>&gt; project design development
&gt; PPP involvement</t>
  </si>
  <si>
    <t>All were very relevant and good</t>
  </si>
  <si>
    <t>Group facilitation</t>
  </si>
  <si>
    <t>Philippines: funding mechanism
Malawi: PSIP process</t>
  </si>
  <si>
    <t>&gt; Prioritization of NAP sector plans and activities
&gt; Building a business case for NAP
&gt; Presentation to policy (illegible - makers/method?)</t>
  </si>
  <si>
    <t>&gt; The open space - provided countries an opportunity to share on a specific issue
&gt; The knowledge clinic was good as well</t>
  </si>
  <si>
    <t>This was an excellent session and the organizational work leading up was very engaging. Keep it up!</t>
  </si>
  <si>
    <t>The Philippines - financing structure</t>
  </si>
  <si>
    <t>Types of methodologies and their pros and cons</t>
  </si>
  <si>
    <t>Climate change focal point / Sector representative</t>
  </si>
  <si>
    <t>Toutes les sessions</t>
  </si>
  <si>
    <t>Peu de presentations/beaucoup d'echange</t>
  </si>
  <si>
    <t>Philippines / Kenya</t>
  </si>
  <si>
    <t>Strategie d'implication de secteur prive de les processus de PNA</t>
  </si>
  <si>
    <t>Flight: 3
Accom.: 4</t>
  </si>
  <si>
    <t>Knowledge clinic. There is direct understanding of problem and identification of solution</t>
  </si>
  <si>
    <t>Some time to go around on a break and learn more about the country</t>
  </si>
  <si>
    <t>Countries that should be more advance in terms of the focus topic that we could learn from</t>
  </si>
  <si>
    <t>More on including private sector participation</t>
  </si>
  <si>
    <t>The lecture on CGF because I don't know much about it prior to this forum</t>
  </si>
  <si>
    <t>Include a tour or visit to a successful adaptation project in the host country</t>
  </si>
  <si>
    <t>Any of the countries that are most vulnerable to climate change</t>
  </si>
  <si>
    <t>Capacitating planners in doing adaptation plans</t>
  </si>
  <si>
    <t>Le partage d'experience entre pays est une tres bonne chose avec plein de renseignement</t>
  </si>
  <si>
    <t>Oui, le Bresil et Grenada</t>
  </si>
  <si>
    <t>Sector representative / implementing agency</t>
  </si>
  <si>
    <t>International financing and involved private sector w CCA</t>
  </si>
  <si>
    <t>Improve on time, more time and ensure people are able to go interact with host country projects on the proven NAP</t>
  </si>
  <si>
    <t>Philippines, Grenada</t>
  </si>
  <si>
    <t>&gt; Financing - international financing options
&gt; Specific social and technical interventions of NAP
&gt; M&amp;E modalities for NAP</t>
  </si>
  <si>
    <t>The doctor/patient. It was innovative and allowed everyone to share and help each other.</t>
  </si>
  <si>
    <t>Nothing. Very impressed with the organization and administration</t>
  </si>
  <si>
    <t>Brazil, Grenada, Philippines, Peru</t>
  </si>
  <si>
    <t>Difference between mitigation and adaptation</t>
  </si>
  <si>
    <t>Prioritising projects</t>
  </si>
  <si>
    <t>Bring countries that already have a 'complete' NAP</t>
  </si>
  <si>
    <t>In-depth international funding options: similarities and differences</t>
  </si>
  <si>
    <t xml:space="preserve">N </t>
  </si>
  <si>
    <t>Brainstorming in country groups to determine the plan of action, resources, timelines and lessons learned. This was very useful.</t>
  </si>
  <si>
    <t>Allow a little more time between sessions, especially discussion break-out sessions, although there was a balance, was too short in some instances.</t>
  </si>
  <si>
    <t>The experience of Brazil, since this process seems to be advanced</t>
  </si>
  <si>
    <t>How to streamline NAPs into available funding for respective sectors/projects to avoid funding being a limitation to the implementation process.</t>
  </si>
  <si>
    <t>All group sessions - they were interactive and fruitful</t>
  </si>
  <si>
    <t>&gt; videos of adaptation projects
&gt; get an expert in the field to present</t>
  </si>
  <si>
    <t>Adaptation projects under (illegible - Human?) settlements</t>
  </si>
  <si>
    <t>Clinic: it provided an opportunity for frank advising</t>
  </si>
  <si>
    <t>A few concrete examples of adaptation projects (technical details, costs, funding sources, lessons learned, implementers).</t>
  </si>
  <si>
    <t>Grenada - similar country context and budget restrictions</t>
  </si>
  <si>
    <t>Pipeline development: Defining Priorities. This help us how to look to our plan and about what ius important in the specific moment</t>
  </si>
  <si>
    <t>It will be good to bring a country with a NAP ready and inimplementing status</t>
  </si>
  <si>
    <t>Jamaica and Philippines</t>
  </si>
  <si>
    <t>Capacity building in financing</t>
  </si>
  <si>
    <t>Review and take-home message: I like that it was done every day since the reflection occurred while the info was fresh</t>
  </si>
  <si>
    <t>Allotting more time for Q&amp;A after the sessions, especially since it facilitates clarification and better understanding</t>
  </si>
  <si>
    <t>Yes, Kenya</t>
  </si>
  <si>
    <t>Design my NAP document so that it would be a useful working document for countries</t>
  </si>
  <si>
    <t>The clinic</t>
  </si>
  <si>
    <t>More focus on the key issues</t>
  </si>
  <si>
    <t>No answer</t>
  </si>
  <si>
    <t>None</t>
  </si>
  <si>
    <t>International financing and private sector engagement</t>
  </si>
  <si>
    <t>Mayor participación de los equipos de América Latina</t>
  </si>
  <si>
    <t>Albania/Brasil</t>
  </si>
  <si>
    <t>Average - All</t>
  </si>
  <si>
    <t>Average - Sector Reps</t>
  </si>
  <si>
    <t>Average - Climate Change Focal Points</t>
  </si>
  <si>
    <t>Average - Dev Cooperation Actor (4)</t>
  </si>
  <si>
    <t>Question 3</t>
  </si>
  <si>
    <t xml:space="preserve">Average - Dev Cooperation Actor </t>
  </si>
  <si>
    <t>Average - Dev Cooperation Actor</t>
  </si>
  <si>
    <t>3a. Overall links between the NAP process &amp; options to finance impl.</t>
  </si>
  <si>
    <t>3b. Financing NAP Impl. through domestic national budgets</t>
  </si>
  <si>
    <t>3e. Engaging the private sector to finance impl. of NAPS</t>
  </si>
  <si>
    <r>
      <t xml:space="preserve">Question 3
How would you rate your understanding of the following topics </t>
    </r>
    <r>
      <rPr>
        <b/>
        <i/>
        <sz val="11"/>
        <color theme="0"/>
        <rFont val="Calibri"/>
        <family val="2"/>
        <scheme val="minor"/>
      </rPr>
      <t>after</t>
    </r>
    <r>
      <rPr>
        <b/>
        <sz val="11"/>
        <color theme="0"/>
        <rFont val="Calibri"/>
        <family val="2"/>
        <scheme val="minor"/>
      </rPr>
      <t xml:space="preserve"> TTF:</t>
    </r>
  </si>
  <si>
    <t>Question 4
How would you rate your overall learning…</t>
  </si>
  <si>
    <t>...on the topic of "Financing NAPs" during the course of this event?</t>
  </si>
  <si>
    <t>Question 5
How would you rate the structure and content of the TTF?</t>
  </si>
  <si>
    <t>5a. Structure and flow</t>
  </si>
  <si>
    <t>Question 6
How would you rate organization and logistics of the TTF?</t>
  </si>
  <si>
    <t>6a. Travel and accomodations</t>
  </si>
  <si>
    <t>Average - "Yes" to attended 1st TTF</t>
  </si>
  <si>
    <t>Average - "No" to attended 1st TTF</t>
  </si>
  <si>
    <t>Average - Attended first TTF (Y)</t>
  </si>
  <si>
    <t>Average - Did not attend first TTF (N)</t>
  </si>
  <si>
    <t>Scales:</t>
  </si>
  <si>
    <t>Questions 3, 5, &amp; 6</t>
  </si>
  <si>
    <t>Question 4</t>
  </si>
  <si>
    <t>Poor</t>
  </si>
  <si>
    <t>Average</t>
  </si>
  <si>
    <t>Good</t>
  </si>
  <si>
    <t>Very Good</t>
  </si>
  <si>
    <t>Excellent</t>
  </si>
  <si>
    <t>Little to no new learning</t>
  </si>
  <si>
    <t>Moderate new learning</t>
  </si>
  <si>
    <t>Extensive new learning</t>
  </si>
  <si>
    <t>3a +/- since pre-event survey</t>
  </si>
  <si>
    <t>3b +/- since pre-event survey</t>
  </si>
  <si>
    <t>3c +/- since pre-event survey</t>
  </si>
  <si>
    <t>3d +/- since pre-event survey</t>
  </si>
  <si>
    <t>3e +/-since pre-event survey</t>
  </si>
  <si>
    <t>TTF2 - Financing NAPs: Options for Implementation</t>
  </si>
  <si>
    <t>Post-Event Survey Data Analysis</t>
  </si>
  <si>
    <t>Il faudrait pense (illegible) la puise eu charge ils l'arrivee ils participent. Tout le monde n'a pas les moyens de se deplacer avec le minimum d'argent</t>
  </si>
  <si>
    <t>En effet: le financement et les mécanismes d'acces</t>
  </si>
  <si>
    <t>Innovation stories by sector for CCA. F.I. green technologies.</t>
  </si>
  <si>
    <t>Resultados de 
implementación de los NAP</t>
  </si>
  <si>
    <t>Philippines (13)</t>
  </si>
  <si>
    <t>Grenada (6)</t>
  </si>
  <si>
    <t>Brazil (4)</t>
  </si>
  <si>
    <t>Peru (3)</t>
  </si>
  <si>
    <t>Malawi (3)</t>
  </si>
  <si>
    <t>Jamaica (3)</t>
  </si>
  <si>
    <t>Albania (4)</t>
  </si>
  <si>
    <t>Kenya (5)</t>
  </si>
  <si>
    <r>
      <t>7c. Is there a country/countries you would like to learn more from after the TTF? Please specify.
[</t>
    </r>
    <r>
      <rPr>
        <b/>
        <i/>
        <sz val="11"/>
        <color theme="0"/>
        <rFont val="Calibri"/>
        <family val="2"/>
        <scheme val="minor"/>
      </rPr>
      <t>country (occurrences)]</t>
    </r>
  </si>
  <si>
    <t>Recurring topic:</t>
  </si>
  <si>
    <t>M&amp;E/results of NAP process</t>
  </si>
  <si>
    <r>
      <t>*</t>
    </r>
    <r>
      <rPr>
        <i/>
        <sz val="11"/>
        <color theme="1"/>
        <rFont val="Calibri"/>
        <family val="2"/>
        <scheme val="minor"/>
      </rPr>
      <t xml:space="preserve">other responses often express interest in learning more </t>
    </r>
  </si>
  <si>
    <t>on specific topics related to financing</t>
  </si>
  <si>
    <t xml:space="preserve">Question 7
7a. What was your favorite session and why?
</t>
  </si>
  <si>
    <t>Recurring responses:</t>
  </si>
  <si>
    <t>knowledge clinic</t>
  </si>
  <si>
    <t>prioritisation</t>
  </si>
  <si>
    <t>private sector engagement</t>
  </si>
  <si>
    <t>opportunities for peer exchange/discussion</t>
  </si>
  <si>
    <t>more unstructured time for peer exchange</t>
  </si>
  <si>
    <t>include a field trip</t>
  </si>
  <si>
    <t>facilitate sharing of NAP documents where participating countries already have them</t>
  </si>
  <si>
    <t>(4 occurrences)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</si>
</sst>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2" fontId="0" fillId="0" borderId="0" xfId="0" applyNumberFormat="1"/>
    <xf numFmtId="2" fontId="1" fillId="2" borderId="0" xfId="0" applyNumberFormat="1" applyFont="1" applyFill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" fontId="0" fillId="0" borderId="0" xfId="0" applyNumberFormat="1"/>
    <xf numFmtId="2" fontId="4" fillId="0" borderId="0" xfId="0" applyNumberFormat="1" applyFont="1"/>
    <xf numFmtId="2" fontId="5" fillId="0" borderId="0" xfId="0" applyNumberFormat="1" applyFont="1"/>
    <xf numFmtId="2" fontId="4" fillId="3" borderId="0" xfId="0" applyNumberFormat="1" applyFont="1" applyFill="1"/>
    <xf numFmtId="1" fontId="0" fillId="3" borderId="0" xfId="0" applyNumberFormat="1" applyFill="1" applyAlignment="1">
      <alignment horizontal="center"/>
    </xf>
    <xf numFmtId="2" fontId="0" fillId="4" borderId="0" xfId="0" applyNumberFormat="1" applyFill="1"/>
    <xf numFmtId="0" fontId="0" fillId="5" borderId="0" xfId="0" applyFill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5" borderId="1" xfId="0" applyFill="1" applyBorder="1" applyAlignment="1">
      <alignment wrapText="1"/>
    </xf>
    <xf numFmtId="2" fontId="0" fillId="0" borderId="0" xfId="0" applyNumberFormat="1" applyAlignment="1">
      <alignment wrapText="1"/>
    </xf>
    <xf numFmtId="2" fontId="5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7"/>
  <sheetViews>
    <sheetView workbookViewId="0">
      <selection activeCell="C3" sqref="C3"/>
    </sheetView>
  </sheetViews>
  <sheetFormatPr defaultRowHeight="15" x14ac:dyDescent="0.25"/>
  <cols>
    <col min="3" max="3" width="21" customWidth="1"/>
    <col min="4" max="4" width="18.5703125" customWidth="1"/>
    <col min="5" max="5" width="33" customWidth="1"/>
    <col min="6" max="6" width="29.42578125" customWidth="1"/>
    <col min="7" max="7" width="19.42578125" customWidth="1"/>
    <col min="8" max="8" width="20.42578125" customWidth="1"/>
    <col min="9" max="9" width="26.5703125" customWidth="1"/>
  </cols>
  <sheetData>
    <row r="1" spans="1:92" s="1" customFormat="1" ht="60" x14ac:dyDescent="0.25">
      <c r="A1" s="1" t="s">
        <v>8</v>
      </c>
      <c r="B1" s="1" t="s">
        <v>0</v>
      </c>
      <c r="C1" s="1" t="s">
        <v>7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2" ht="21" x14ac:dyDescent="0.35">
      <c r="A2" s="3">
        <v>1</v>
      </c>
      <c r="B2" s="3" t="s">
        <v>14</v>
      </c>
      <c r="C2" s="3" t="s">
        <v>17</v>
      </c>
      <c r="D2" s="3" t="s">
        <v>15</v>
      </c>
      <c r="E2" s="3">
        <v>2</v>
      </c>
      <c r="F2" s="3">
        <v>2</v>
      </c>
      <c r="G2" s="3">
        <v>2</v>
      </c>
      <c r="H2" s="3">
        <v>1</v>
      </c>
      <c r="I2" s="3">
        <v>1</v>
      </c>
      <c r="K2" s="4" t="s">
        <v>9</v>
      </c>
    </row>
    <row r="3" spans="1:92" ht="31.5" x14ac:dyDescent="0.35">
      <c r="A3" s="3">
        <v>2</v>
      </c>
      <c r="B3" s="3" t="s">
        <v>16</v>
      </c>
      <c r="C3" s="3" t="s">
        <v>20</v>
      </c>
      <c r="D3" s="3" t="s">
        <v>15</v>
      </c>
      <c r="E3" s="3">
        <v>2</v>
      </c>
      <c r="F3" s="3">
        <v>4</v>
      </c>
      <c r="G3" s="3">
        <v>2</v>
      </c>
      <c r="H3" s="3">
        <v>4</v>
      </c>
      <c r="I3" s="3">
        <v>2</v>
      </c>
      <c r="K3" s="4" t="s">
        <v>10</v>
      </c>
    </row>
    <row r="4" spans="1:92" ht="21" x14ac:dyDescent="0.35">
      <c r="A4" s="3">
        <v>3</v>
      </c>
      <c r="B4" s="3" t="s">
        <v>16</v>
      </c>
      <c r="C4" s="3" t="s">
        <v>17</v>
      </c>
      <c r="D4" s="3" t="s">
        <v>15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K4" s="4" t="s">
        <v>11</v>
      </c>
    </row>
    <row r="5" spans="1:92" ht="76.5" x14ac:dyDescent="0.35">
      <c r="A5" s="3">
        <v>4</v>
      </c>
      <c r="B5" s="3" t="s">
        <v>16</v>
      </c>
      <c r="C5" s="3" t="s">
        <v>18</v>
      </c>
      <c r="D5" s="3" t="s">
        <v>19</v>
      </c>
      <c r="E5" s="3">
        <v>2</v>
      </c>
      <c r="F5" s="3">
        <v>3</v>
      </c>
      <c r="G5" s="3">
        <v>2</v>
      </c>
      <c r="H5" s="3">
        <v>4</v>
      </c>
      <c r="I5" s="3">
        <v>2</v>
      </c>
      <c r="K5" s="4" t="s">
        <v>12</v>
      </c>
    </row>
    <row r="6" spans="1:92" ht="31.5" x14ac:dyDescent="0.35">
      <c r="A6" s="3">
        <v>5</v>
      </c>
      <c r="B6" s="3" t="s">
        <v>16</v>
      </c>
      <c r="C6" s="3" t="s">
        <v>20</v>
      </c>
      <c r="D6" s="3" t="s">
        <v>19</v>
      </c>
      <c r="E6" s="3">
        <v>2</v>
      </c>
      <c r="F6" s="3">
        <v>2</v>
      </c>
      <c r="G6" s="3">
        <v>2</v>
      </c>
      <c r="H6" s="3">
        <v>3</v>
      </c>
      <c r="I6" s="3">
        <v>1</v>
      </c>
      <c r="K6" s="4" t="s">
        <v>13</v>
      </c>
    </row>
    <row r="7" spans="1:92" ht="30" x14ac:dyDescent="0.25">
      <c r="A7" s="3">
        <v>6</v>
      </c>
      <c r="B7" s="3" t="s">
        <v>16</v>
      </c>
      <c r="C7" s="3" t="s">
        <v>20</v>
      </c>
      <c r="D7" s="3" t="s">
        <v>15</v>
      </c>
      <c r="E7" s="3">
        <v>1</v>
      </c>
      <c r="F7" s="3">
        <v>5</v>
      </c>
      <c r="G7" s="3">
        <v>1</v>
      </c>
      <c r="H7" s="3">
        <v>5</v>
      </c>
      <c r="I7" s="3">
        <v>1</v>
      </c>
    </row>
    <row r="8" spans="1:92" ht="30" x14ac:dyDescent="0.25">
      <c r="A8" s="3">
        <v>7</v>
      </c>
      <c r="B8" s="3" t="s">
        <v>16</v>
      </c>
      <c r="C8" s="3" t="s">
        <v>20</v>
      </c>
      <c r="D8" s="3" t="s">
        <v>15</v>
      </c>
      <c r="E8" s="3">
        <v>3</v>
      </c>
      <c r="F8" s="3">
        <v>3</v>
      </c>
      <c r="G8" s="3">
        <v>1</v>
      </c>
      <c r="H8" s="3">
        <v>3</v>
      </c>
      <c r="I8" s="3" t="s">
        <v>21</v>
      </c>
    </row>
    <row r="9" spans="1:92" ht="45" x14ac:dyDescent="0.25">
      <c r="A9" s="3">
        <v>8</v>
      </c>
      <c r="B9" s="3" t="s">
        <v>16</v>
      </c>
      <c r="C9" s="3" t="s">
        <v>22</v>
      </c>
      <c r="D9" s="3" t="s">
        <v>19</v>
      </c>
      <c r="E9" s="3">
        <v>2</v>
      </c>
      <c r="F9" s="3">
        <v>2</v>
      </c>
      <c r="G9" s="3">
        <v>3</v>
      </c>
      <c r="H9" s="3">
        <v>2</v>
      </c>
      <c r="I9" s="3">
        <v>1</v>
      </c>
    </row>
    <row r="10" spans="1:92" ht="30" x14ac:dyDescent="0.25">
      <c r="A10" s="3">
        <v>9</v>
      </c>
      <c r="B10" s="3" t="s">
        <v>16</v>
      </c>
      <c r="C10" s="3" t="s">
        <v>20</v>
      </c>
      <c r="D10" s="3" t="s">
        <v>15</v>
      </c>
      <c r="E10" s="3">
        <v>2</v>
      </c>
      <c r="F10" s="3">
        <v>3</v>
      </c>
      <c r="G10" s="3">
        <v>2</v>
      </c>
      <c r="H10" s="3">
        <v>3</v>
      </c>
      <c r="I10" s="3">
        <v>2</v>
      </c>
    </row>
    <row r="11" spans="1:92" ht="30" x14ac:dyDescent="0.25">
      <c r="A11" s="3">
        <v>10</v>
      </c>
      <c r="B11" s="3" t="s">
        <v>16</v>
      </c>
      <c r="C11" s="3" t="s">
        <v>20</v>
      </c>
      <c r="D11" s="3" t="s">
        <v>15</v>
      </c>
      <c r="E11" s="3">
        <v>2</v>
      </c>
      <c r="F11" s="3">
        <v>3</v>
      </c>
      <c r="G11" s="3">
        <v>2</v>
      </c>
      <c r="H11" s="3">
        <v>2</v>
      </c>
      <c r="I11" s="3">
        <v>2</v>
      </c>
    </row>
    <row r="12" spans="1:92" ht="45" x14ac:dyDescent="0.25">
      <c r="A12" s="3">
        <v>11</v>
      </c>
      <c r="B12" s="3" t="s">
        <v>14</v>
      </c>
      <c r="C12" s="3" t="s">
        <v>22</v>
      </c>
      <c r="D12" s="3" t="s">
        <v>19</v>
      </c>
      <c r="E12" s="3">
        <v>2</v>
      </c>
      <c r="F12" s="3">
        <v>2</v>
      </c>
      <c r="G12" s="3">
        <v>1</v>
      </c>
      <c r="H12" s="3">
        <v>2</v>
      </c>
      <c r="I12" s="3">
        <v>1</v>
      </c>
    </row>
    <row r="13" spans="1:92" ht="45" x14ac:dyDescent="0.25">
      <c r="A13" s="3">
        <v>12</v>
      </c>
      <c r="B13" s="3" t="s">
        <v>16</v>
      </c>
      <c r="C13" s="3" t="s">
        <v>22</v>
      </c>
      <c r="D13" s="3" t="s">
        <v>15</v>
      </c>
      <c r="E13" s="3">
        <v>2</v>
      </c>
      <c r="F13" s="3">
        <v>1</v>
      </c>
      <c r="G13" s="3">
        <v>3</v>
      </c>
      <c r="H13" s="3">
        <v>3</v>
      </c>
      <c r="I13" s="3">
        <v>2</v>
      </c>
    </row>
    <row r="14" spans="1:92" ht="30" x14ac:dyDescent="0.25">
      <c r="A14" s="3">
        <v>13</v>
      </c>
      <c r="B14" s="3" t="s">
        <v>16</v>
      </c>
      <c r="C14" s="3" t="s">
        <v>23</v>
      </c>
      <c r="D14" s="3" t="s">
        <v>15</v>
      </c>
      <c r="E14" s="3">
        <v>4</v>
      </c>
      <c r="F14" s="3">
        <v>2</v>
      </c>
      <c r="G14" s="3">
        <v>3</v>
      </c>
      <c r="H14" s="3">
        <v>3</v>
      </c>
      <c r="I14" s="3">
        <v>3</v>
      </c>
    </row>
    <row r="15" spans="1:92" x14ac:dyDescent="0.25">
      <c r="A15" s="3">
        <v>14</v>
      </c>
      <c r="B15" s="3" t="s">
        <v>16</v>
      </c>
      <c r="C15" s="3" t="s">
        <v>17</v>
      </c>
      <c r="D15" s="3" t="s">
        <v>15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</row>
    <row r="16" spans="1:92" ht="30" x14ac:dyDescent="0.25">
      <c r="A16" s="3">
        <v>15</v>
      </c>
      <c r="B16" s="3" t="s">
        <v>16</v>
      </c>
      <c r="C16" s="3" t="s">
        <v>23</v>
      </c>
      <c r="D16" s="3" t="s">
        <v>15</v>
      </c>
      <c r="E16" s="3">
        <v>3</v>
      </c>
      <c r="F16" s="3">
        <v>3</v>
      </c>
      <c r="G16" s="3">
        <v>3</v>
      </c>
      <c r="H16" s="3">
        <v>2</v>
      </c>
      <c r="I16" s="3">
        <v>3</v>
      </c>
    </row>
    <row r="17" spans="1:9" x14ac:dyDescent="0.25">
      <c r="A17" s="3">
        <v>16</v>
      </c>
      <c r="B17" s="3" t="s">
        <v>16</v>
      </c>
      <c r="C17" s="3" t="s">
        <v>17</v>
      </c>
      <c r="D17" s="3" t="s">
        <v>19</v>
      </c>
      <c r="E17" s="3">
        <v>2</v>
      </c>
      <c r="F17" s="3">
        <v>3</v>
      </c>
      <c r="G17" s="3">
        <v>3</v>
      </c>
      <c r="H17" s="3">
        <v>1</v>
      </c>
      <c r="I17" s="3">
        <v>1</v>
      </c>
    </row>
    <row r="18" spans="1:9" x14ac:dyDescent="0.25">
      <c r="A18" s="3">
        <v>17</v>
      </c>
      <c r="B18" s="3" t="s">
        <v>16</v>
      </c>
      <c r="C18" s="3" t="s">
        <v>17</v>
      </c>
      <c r="D18" s="3" t="s">
        <v>19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</row>
    <row r="19" spans="1:9" ht="30" x14ac:dyDescent="0.25">
      <c r="A19" s="3">
        <v>18</v>
      </c>
      <c r="B19" s="3" t="s">
        <v>16</v>
      </c>
      <c r="C19" s="3" t="s">
        <v>20</v>
      </c>
      <c r="D19" s="3" t="s">
        <v>15</v>
      </c>
      <c r="E19" s="3">
        <v>3</v>
      </c>
      <c r="F19" s="3">
        <v>3</v>
      </c>
      <c r="G19" s="3">
        <v>2</v>
      </c>
      <c r="H19" s="3">
        <v>2</v>
      </c>
      <c r="I19" s="3">
        <v>3</v>
      </c>
    </row>
    <row r="20" spans="1:9" ht="45" x14ac:dyDescent="0.25">
      <c r="A20" s="3">
        <v>19</v>
      </c>
      <c r="B20" s="3" t="s">
        <v>16</v>
      </c>
      <c r="C20" s="3" t="s">
        <v>22</v>
      </c>
      <c r="D20" s="3" t="s">
        <v>15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</row>
    <row r="21" spans="1:9" x14ac:dyDescent="0.25">
      <c r="A21" s="3">
        <v>20</v>
      </c>
      <c r="B21" s="3" t="s">
        <v>24</v>
      </c>
      <c r="C21" s="3" t="s">
        <v>17</v>
      </c>
      <c r="D21" s="3" t="s">
        <v>19</v>
      </c>
      <c r="E21" s="3">
        <v>2</v>
      </c>
      <c r="F21" s="3">
        <v>1</v>
      </c>
      <c r="G21" s="3">
        <v>1</v>
      </c>
      <c r="H21" s="3">
        <v>2</v>
      </c>
      <c r="I21" s="3">
        <v>1</v>
      </c>
    </row>
    <row r="22" spans="1:9" ht="30" x14ac:dyDescent="0.25">
      <c r="A22" s="3">
        <v>21</v>
      </c>
      <c r="B22" s="3" t="s">
        <v>24</v>
      </c>
      <c r="C22" s="3" t="s">
        <v>20</v>
      </c>
      <c r="D22" s="3" t="s">
        <v>15</v>
      </c>
      <c r="E22" s="3">
        <v>3</v>
      </c>
      <c r="F22" s="3">
        <v>3</v>
      </c>
      <c r="G22" s="3">
        <v>2</v>
      </c>
      <c r="H22" s="3">
        <v>2</v>
      </c>
      <c r="I22" s="3">
        <v>2</v>
      </c>
    </row>
    <row r="23" spans="1:9" ht="30" x14ac:dyDescent="0.25">
      <c r="A23" s="3">
        <v>22</v>
      </c>
      <c r="B23" s="3" t="s">
        <v>24</v>
      </c>
      <c r="C23" s="3" t="s">
        <v>23</v>
      </c>
      <c r="D23" s="3" t="s">
        <v>19</v>
      </c>
      <c r="E23" s="3">
        <v>1</v>
      </c>
      <c r="F23" s="3">
        <v>3</v>
      </c>
      <c r="G23" s="3">
        <v>3</v>
      </c>
      <c r="H23" s="3">
        <v>3</v>
      </c>
      <c r="I23" s="3">
        <v>2</v>
      </c>
    </row>
    <row r="24" spans="1:9" ht="30" x14ac:dyDescent="0.25">
      <c r="A24" s="3">
        <v>23</v>
      </c>
      <c r="B24" s="3" t="s">
        <v>16</v>
      </c>
      <c r="C24" s="3" t="s">
        <v>26</v>
      </c>
      <c r="D24" s="3" t="s">
        <v>15</v>
      </c>
      <c r="E24" s="3">
        <v>4</v>
      </c>
      <c r="F24" s="3">
        <v>2</v>
      </c>
      <c r="G24" s="3">
        <v>4</v>
      </c>
      <c r="H24" s="3">
        <v>3</v>
      </c>
      <c r="I24" s="3">
        <v>4</v>
      </c>
    </row>
    <row r="25" spans="1:9" ht="30" x14ac:dyDescent="0.25">
      <c r="A25" s="3">
        <v>24</v>
      </c>
      <c r="B25" s="3" t="s">
        <v>16</v>
      </c>
      <c r="C25" s="3" t="s">
        <v>23</v>
      </c>
      <c r="D25" s="3" t="s">
        <v>15</v>
      </c>
      <c r="E25" s="3">
        <v>3</v>
      </c>
      <c r="F25" s="3">
        <v>4</v>
      </c>
      <c r="G25" s="3">
        <v>3</v>
      </c>
      <c r="H25" s="3">
        <v>2</v>
      </c>
      <c r="I25" s="3">
        <v>2</v>
      </c>
    </row>
    <row r="26" spans="1:9" ht="30" x14ac:dyDescent="0.25">
      <c r="A26" s="3">
        <v>25</v>
      </c>
      <c r="B26" s="3" t="s">
        <v>16</v>
      </c>
      <c r="C26" s="3" t="s">
        <v>23</v>
      </c>
      <c r="D26" s="3" t="s">
        <v>19</v>
      </c>
      <c r="E26" s="3">
        <v>1</v>
      </c>
      <c r="F26" s="3">
        <v>2</v>
      </c>
      <c r="G26" s="3">
        <v>2</v>
      </c>
      <c r="H26" s="3">
        <v>1</v>
      </c>
      <c r="I26" s="3">
        <v>1</v>
      </c>
    </row>
    <row r="27" spans="1:9" ht="45" x14ac:dyDescent="0.25">
      <c r="A27" s="3">
        <v>26</v>
      </c>
      <c r="B27" s="3" t="s">
        <v>16</v>
      </c>
      <c r="C27" s="3" t="s">
        <v>25</v>
      </c>
      <c r="D27" s="3" t="s">
        <v>19</v>
      </c>
      <c r="E27" s="3">
        <v>1</v>
      </c>
      <c r="F27" s="3">
        <v>2</v>
      </c>
      <c r="G27" s="3">
        <v>2</v>
      </c>
      <c r="H27" s="3">
        <v>2</v>
      </c>
      <c r="I27" s="3">
        <v>2</v>
      </c>
    </row>
    <row r="28" spans="1:9" x14ac:dyDescent="0.25">
      <c r="A28" s="3">
        <v>27</v>
      </c>
      <c r="B28" s="3" t="s">
        <v>16</v>
      </c>
      <c r="C28" s="3" t="s">
        <v>17</v>
      </c>
      <c r="D28" s="3" t="s">
        <v>15</v>
      </c>
      <c r="E28" s="3">
        <v>1</v>
      </c>
      <c r="F28" s="3">
        <v>1</v>
      </c>
      <c r="G28" s="3">
        <v>1</v>
      </c>
      <c r="H28" s="3">
        <v>2</v>
      </c>
      <c r="I28" s="3">
        <v>1</v>
      </c>
    </row>
    <row r="29" spans="1:9" ht="45" x14ac:dyDescent="0.25">
      <c r="A29" s="3">
        <v>28</v>
      </c>
      <c r="B29" s="3" t="s">
        <v>16</v>
      </c>
      <c r="C29" s="3" t="s">
        <v>27</v>
      </c>
      <c r="D29" s="3" t="s">
        <v>15</v>
      </c>
      <c r="E29" s="3">
        <v>4</v>
      </c>
      <c r="F29" s="3">
        <v>4</v>
      </c>
      <c r="G29" s="3">
        <v>4</v>
      </c>
      <c r="H29" s="3">
        <v>3</v>
      </c>
      <c r="I29" s="3">
        <v>3</v>
      </c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</sheetData>
  <autoFilter ref="A1:CN29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9" sqref="A9"/>
    </sheetView>
  </sheetViews>
  <sheetFormatPr defaultRowHeight="15" x14ac:dyDescent="0.25"/>
  <cols>
    <col min="1" max="1" width="36.140625" style="7" customWidth="1"/>
    <col min="2" max="2" width="18.28515625" style="7" customWidth="1"/>
    <col min="3" max="3" width="21" style="7" customWidth="1"/>
    <col min="4" max="4" width="19.5703125" style="7" customWidth="1"/>
    <col min="5" max="5" width="25.28515625" style="7" customWidth="1"/>
    <col min="6" max="6" width="21.85546875" style="7" customWidth="1"/>
    <col min="7" max="16384" width="9.140625" style="7"/>
  </cols>
  <sheetData>
    <row r="2" spans="1:6" ht="90" x14ac:dyDescent="0.25">
      <c r="A2" s="8" t="s">
        <v>169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x14ac:dyDescent="0.25">
      <c r="A3" s="7" t="s">
        <v>165</v>
      </c>
      <c r="B3" s="7">
        <f>AVERAGE('Pre-Event Results'!E2:E29)</f>
        <v>2.25</v>
      </c>
      <c r="C3" s="7">
        <f>AVERAGE('Pre-Event Results'!F2:F29)</f>
        <v>2.5714285714285716</v>
      </c>
      <c r="D3" s="7">
        <f>AVERAGE('Pre-Event Results'!G2:G29)</f>
        <v>2.25</v>
      </c>
      <c r="E3" s="7">
        <f>AVERAGE('Pre-Event Results'!H2:H29)</f>
        <v>2.4642857142857144</v>
      </c>
      <c r="F3" s="7">
        <f>AVERAGE('Pre-Event Results'!I2:I29)</f>
        <v>1.9259259259259258</v>
      </c>
    </row>
    <row r="4" spans="1:6" x14ac:dyDescent="0.25">
      <c r="A4" s="7" t="s">
        <v>167</v>
      </c>
      <c r="B4" s="7">
        <f>AVERAGEIF('Pre-Event Results'!C2:C29, "Climate change focal point", 'Pre-Event Results'!E2:E29)</f>
        <v>2.4</v>
      </c>
      <c r="C4" s="7">
        <f>AVERAGEIF('Pre-Event Results'!C2:C29, "Climate change focal point", 'Pre-Event Results'!F2:F29)</f>
        <v>2.8</v>
      </c>
      <c r="D4" s="7">
        <f>AVERAGEIF('Pre-Event Results'!C2:C29, "Climate change focal point", 'Pre-Event Results'!G2:G29)</f>
        <v>2.8</v>
      </c>
      <c r="E4" s="7">
        <f>AVERAGEIF('Pre-Event Results'!C2:C29, "Climate change focal point", 'Pre-Event Results'!H2:H29)</f>
        <v>2.2000000000000002</v>
      </c>
      <c r="F4" s="7">
        <f>AVERAGEIF('Pre-Event Results'!C2:C29, "Climate change focal point", 'Pre-Event Results'!I2:I29)</f>
        <v>2.2000000000000002</v>
      </c>
    </row>
    <row r="5" spans="1:6" x14ac:dyDescent="0.25">
      <c r="A5" s="7" t="s">
        <v>166</v>
      </c>
      <c r="B5" s="7">
        <f>AVERAGEIF('Pre-Event Results'!C2:C29, "Sector Representative", 'Pre-Event Results'!E2:E29)</f>
        <v>2</v>
      </c>
      <c r="C5" s="7">
        <f>AVERAGEIF('Pre-Event Results'!C2:C29, "Sector Representative", 'Pre-Event Results'!F2:F29)</f>
        <v>2</v>
      </c>
      <c r="D5" s="7">
        <f>AVERAGEIF('Pre-Event Results'!C2:C29, "Sector Representative", 'Pre-Event Results'!G2:G29)</f>
        <v>2</v>
      </c>
      <c r="E5" s="7">
        <f>AVERAGEIF('Pre-Event Results'!C2:C29, "Sector Representative", 'Pre-Event Results'!H2:H29)</f>
        <v>1.8571428571428572</v>
      </c>
      <c r="F5" s="7">
        <f>AVERAGEIF('Pre-Event Results'!C2:C29, "Sector Representative", 'Pre-Event Results'!I2:I29)</f>
        <v>1.5714285714285714</v>
      </c>
    </row>
    <row r="6" spans="1:6" x14ac:dyDescent="0.25">
      <c r="A6" s="7" t="s">
        <v>168</v>
      </c>
      <c r="B6" s="7">
        <f>AVERAGEIF('Pre-Event Results'!C2:C29, "Development Cooperation Actor/Donor", 'Pre-Event Results'!E2:E29)</f>
        <v>2</v>
      </c>
      <c r="C6" s="7">
        <f>AVERAGEIF('Pre-Event Results'!C2:C29, "Development Cooperation Actor/Donor", 'Pre-Event Results'!F2:F29)</f>
        <v>1.75</v>
      </c>
      <c r="D6" s="7">
        <f>AVERAGEIF('Pre-Event Results'!C2:C29, "Development Cooperation Actor/Donor", 'Pre-Event Results'!G2:G29)</f>
        <v>2.25</v>
      </c>
      <c r="E6" s="7">
        <f>AVERAGEIF('Pre-Event Results'!C2:C29, "Development Cooperation Actor/Donor", 'Pre-Event Results'!H2:H29)</f>
        <v>2.25</v>
      </c>
      <c r="F6" s="7">
        <f>AVERAGEIF('Pre-Event Results'!C2:C29, "Development Cooperation Actor/Donor", 'Pre-Event Results'!I2:I29)</f>
        <v>1.5</v>
      </c>
    </row>
    <row r="8" spans="1:6" x14ac:dyDescent="0.25">
      <c r="A8" s="7" t="s">
        <v>182</v>
      </c>
      <c r="B8" s="7">
        <f>AVERAGEIF('Pre-Event Results'!D2:D29, "Y", 'Pre-Event Results'!E2:E29)</f>
        <v>1.9</v>
      </c>
      <c r="C8" s="7">
        <f>AVERAGEIF('Pre-Event Results'!D2:D29, "Y", 'Pre-Event Results'!F2:F29)</f>
        <v>2.4</v>
      </c>
      <c r="D8" s="7">
        <f>AVERAGEIF('Pre-Event Results'!D2:D29, "Y", 'Pre-Event Results'!G2:G29)</f>
        <v>2.2999999999999998</v>
      </c>
      <c r="E8" s="7">
        <f>AVERAGEIF('Pre-Event Results'!D2:D29, "Y", 'Pre-Event Results'!H2:H29)</f>
        <v>2.4</v>
      </c>
      <c r="F8" s="7">
        <f>AVERAGEIF('Pre-Event Results'!D2:D29, "Y", 'Pre-Event Results'!I2:I29)</f>
        <v>1.6</v>
      </c>
    </row>
    <row r="9" spans="1:6" x14ac:dyDescent="0.25">
      <c r="A9" s="7" t="s">
        <v>183</v>
      </c>
      <c r="B9" s="7">
        <f>AVERAGEIF('Pre-Event Results'!D2:D29, "N", 'Pre-Event Results'!E2:E29)</f>
        <v>2.4444444444444446</v>
      </c>
      <c r="C9" s="7">
        <f>AVERAGEIF('Pre-Event Results'!D2:D29, "N", 'Pre-Event Results'!F2:F29)</f>
        <v>2.6666666666666665</v>
      </c>
      <c r="D9" s="7">
        <f>AVERAGEIF('Pre-Event Results'!D2:D29, "N", 'Pre-Event Results'!G2:G29)</f>
        <v>2.2222222222222223</v>
      </c>
      <c r="E9" s="7">
        <f>AVERAGEIF('Pre-Event Results'!D2:D29, "N", 'Pre-Event Results'!H2:H29)</f>
        <v>2.5</v>
      </c>
      <c r="F9" s="7">
        <f>AVERAGEIF('Pre-Event Results'!D2:D29, "N", 'Pre-Event Results'!I2:I29)</f>
        <v>2.1176470588235294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7"/>
  <sheetViews>
    <sheetView topLeftCell="U1" workbookViewId="0">
      <pane ySplit="1" topLeftCell="A3" activePane="bottomLeft" state="frozen"/>
      <selection pane="bottomLeft" activeCell="X6" sqref="X6"/>
    </sheetView>
  </sheetViews>
  <sheetFormatPr defaultRowHeight="15" x14ac:dyDescent="0.25"/>
  <cols>
    <col min="3" max="3" width="21" customWidth="1"/>
    <col min="4" max="4" width="18.5703125" customWidth="1"/>
    <col min="5" max="5" width="33" customWidth="1"/>
    <col min="6" max="6" width="29.42578125" customWidth="1"/>
    <col min="7" max="7" width="19.42578125" customWidth="1"/>
    <col min="8" max="8" width="20.42578125" customWidth="1"/>
    <col min="9" max="9" width="26.5703125" customWidth="1"/>
    <col min="10" max="10" width="30.85546875" customWidth="1"/>
    <col min="11" max="11" width="18.42578125" customWidth="1"/>
    <col min="12" max="12" width="17" customWidth="1"/>
    <col min="13" max="13" width="25.85546875" customWidth="1"/>
    <col min="14" max="14" width="30.42578125" customWidth="1"/>
    <col min="15" max="15" width="21.5703125" customWidth="1"/>
    <col min="16" max="16" width="19.7109375" customWidth="1"/>
    <col min="17" max="17" width="18.5703125" customWidth="1"/>
    <col min="18" max="18" width="17.140625" customWidth="1"/>
    <col min="19" max="19" width="17" customWidth="1"/>
    <col min="20" max="20" width="14" customWidth="1"/>
    <col min="21" max="21" width="29.140625" customWidth="1"/>
    <col min="22" max="22" width="31.5703125" customWidth="1"/>
    <col min="23" max="23" width="42.140625" customWidth="1"/>
    <col min="24" max="24" width="30" customWidth="1"/>
    <col min="25" max="25" width="20.28515625" customWidth="1"/>
  </cols>
  <sheetData>
    <row r="1" spans="1:92" s="1" customFormat="1" ht="91.5" customHeight="1" x14ac:dyDescent="0.25">
      <c r="A1" s="1" t="s">
        <v>8</v>
      </c>
      <c r="B1" s="1" t="s">
        <v>0</v>
      </c>
      <c r="C1" s="1" t="s">
        <v>7</v>
      </c>
      <c r="D1" s="1" t="s">
        <v>1</v>
      </c>
      <c r="E1" s="1" t="s">
        <v>28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39</v>
      </c>
      <c r="S1" s="1" t="s">
        <v>37</v>
      </c>
      <c r="T1" s="1" t="s">
        <v>38</v>
      </c>
      <c r="U1" s="1" t="s">
        <v>40</v>
      </c>
      <c r="V1" s="1" t="s">
        <v>41</v>
      </c>
      <c r="W1" s="1" t="s">
        <v>42</v>
      </c>
      <c r="X1" s="1" t="s">
        <v>43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2" ht="75" x14ac:dyDescent="0.35">
      <c r="A2" s="3">
        <v>1</v>
      </c>
      <c r="B2" s="5" t="s">
        <v>16</v>
      </c>
      <c r="C2" s="5" t="s">
        <v>20</v>
      </c>
      <c r="D2" s="5" t="s">
        <v>19</v>
      </c>
      <c r="E2" s="5">
        <v>4</v>
      </c>
      <c r="F2" s="5">
        <v>4</v>
      </c>
      <c r="G2" s="5">
        <v>2</v>
      </c>
      <c r="H2" s="5">
        <v>2</v>
      </c>
      <c r="I2" s="5">
        <v>3</v>
      </c>
      <c r="J2" s="5">
        <v>4</v>
      </c>
      <c r="K2" s="5">
        <v>3</v>
      </c>
      <c r="L2" s="5">
        <v>3</v>
      </c>
      <c r="M2" s="5">
        <v>3</v>
      </c>
      <c r="N2" s="5">
        <v>4</v>
      </c>
      <c r="O2" s="5">
        <v>5</v>
      </c>
      <c r="P2" s="5">
        <v>4</v>
      </c>
      <c r="Q2" s="5">
        <v>4</v>
      </c>
      <c r="R2" s="5">
        <v>4</v>
      </c>
      <c r="S2" s="5">
        <v>4</v>
      </c>
      <c r="T2" s="5">
        <v>4</v>
      </c>
      <c r="U2" s="6" t="s">
        <v>44</v>
      </c>
      <c r="V2" s="6" t="s">
        <v>45</v>
      </c>
      <c r="W2" s="6" t="s">
        <v>46</v>
      </c>
      <c r="X2" s="6" t="s">
        <v>47</v>
      </c>
      <c r="Y2" s="6"/>
      <c r="AA2" s="4" t="s">
        <v>9</v>
      </c>
    </row>
    <row r="3" spans="1:92" ht="45" x14ac:dyDescent="0.35">
      <c r="A3" s="3">
        <v>2</v>
      </c>
      <c r="B3" s="5" t="s">
        <v>16</v>
      </c>
      <c r="C3" s="5" t="s">
        <v>48</v>
      </c>
      <c r="D3" s="5" t="s">
        <v>19</v>
      </c>
      <c r="E3" s="5">
        <v>3</v>
      </c>
      <c r="F3" s="5">
        <v>3</v>
      </c>
      <c r="G3" s="5">
        <v>3</v>
      </c>
      <c r="H3" s="5">
        <v>3</v>
      </c>
      <c r="I3" s="5">
        <v>3</v>
      </c>
      <c r="J3" s="6">
        <v>4</v>
      </c>
      <c r="K3" s="6">
        <v>4</v>
      </c>
      <c r="L3" s="6">
        <v>5</v>
      </c>
      <c r="M3" s="6">
        <v>3</v>
      </c>
      <c r="N3" s="6">
        <v>5</v>
      </c>
      <c r="O3" s="6">
        <v>5</v>
      </c>
      <c r="P3" s="6" t="s">
        <v>49</v>
      </c>
      <c r="Q3" s="6">
        <v>4</v>
      </c>
      <c r="R3" s="6">
        <v>4</v>
      </c>
      <c r="S3" s="6">
        <v>2</v>
      </c>
      <c r="T3" s="6">
        <v>3</v>
      </c>
      <c r="U3" s="6"/>
      <c r="V3" s="6"/>
      <c r="W3" s="6"/>
      <c r="X3" s="6"/>
      <c r="Y3" s="6"/>
      <c r="AA3" s="4" t="s">
        <v>10</v>
      </c>
    </row>
    <row r="4" spans="1:92" ht="30" x14ac:dyDescent="0.35">
      <c r="A4" s="3">
        <v>3</v>
      </c>
      <c r="B4" s="5" t="s">
        <v>16</v>
      </c>
      <c r="C4" s="5" t="s">
        <v>20</v>
      </c>
      <c r="D4" s="5" t="s">
        <v>15</v>
      </c>
      <c r="E4" s="5">
        <v>4</v>
      </c>
      <c r="F4" s="5">
        <v>5</v>
      </c>
      <c r="G4" s="5">
        <v>5</v>
      </c>
      <c r="H4" s="5">
        <v>5</v>
      </c>
      <c r="I4" s="5">
        <v>4</v>
      </c>
      <c r="J4" s="6" t="s">
        <v>49</v>
      </c>
      <c r="K4" s="6">
        <v>2</v>
      </c>
      <c r="L4" s="6">
        <v>5</v>
      </c>
      <c r="M4" s="6">
        <v>3</v>
      </c>
      <c r="N4" s="6">
        <v>5</v>
      </c>
      <c r="O4" s="6">
        <v>5</v>
      </c>
      <c r="P4" s="6">
        <v>3</v>
      </c>
      <c r="Q4" s="6">
        <v>4</v>
      </c>
      <c r="R4" s="6">
        <v>2</v>
      </c>
      <c r="S4" s="6">
        <v>4</v>
      </c>
      <c r="T4" s="6">
        <v>5</v>
      </c>
      <c r="U4" s="6" t="s">
        <v>50</v>
      </c>
      <c r="V4" s="6" t="s">
        <v>51</v>
      </c>
      <c r="W4" s="6" t="s">
        <v>52</v>
      </c>
      <c r="X4" s="6" t="s">
        <v>53</v>
      </c>
      <c r="Y4" s="6"/>
      <c r="AA4" s="4" t="s">
        <v>11</v>
      </c>
    </row>
    <row r="5" spans="1:92" ht="45" x14ac:dyDescent="0.35">
      <c r="A5" s="3">
        <v>4</v>
      </c>
      <c r="B5" s="5" t="s">
        <v>16</v>
      </c>
      <c r="C5" s="5" t="s">
        <v>20</v>
      </c>
      <c r="D5" s="5" t="s">
        <v>15</v>
      </c>
      <c r="E5" s="5">
        <v>4</v>
      </c>
      <c r="F5" s="5">
        <v>4</v>
      </c>
      <c r="G5" s="5">
        <v>4</v>
      </c>
      <c r="H5" s="5">
        <v>3</v>
      </c>
      <c r="I5" s="5" t="s">
        <v>54</v>
      </c>
      <c r="J5" s="6">
        <v>5</v>
      </c>
      <c r="K5" s="6">
        <v>5</v>
      </c>
      <c r="L5" s="6">
        <v>5</v>
      </c>
      <c r="M5" s="6">
        <v>5</v>
      </c>
      <c r="N5" s="6">
        <v>5</v>
      </c>
      <c r="O5" s="6">
        <v>5</v>
      </c>
      <c r="P5" s="6" t="s">
        <v>49</v>
      </c>
      <c r="Q5" s="6">
        <v>5</v>
      </c>
      <c r="R5" s="6">
        <v>3</v>
      </c>
      <c r="S5" s="6">
        <v>4</v>
      </c>
      <c r="T5" s="6">
        <v>5</v>
      </c>
      <c r="U5" s="6" t="s">
        <v>55</v>
      </c>
      <c r="V5" s="6" t="s">
        <v>56</v>
      </c>
      <c r="W5" s="6" t="s">
        <v>57</v>
      </c>
      <c r="X5" s="6" t="s">
        <v>58</v>
      </c>
      <c r="Y5" s="6"/>
      <c r="AA5" s="4" t="s">
        <v>12</v>
      </c>
    </row>
    <row r="6" spans="1:92" ht="45" x14ac:dyDescent="0.35">
      <c r="A6" s="3">
        <v>5</v>
      </c>
      <c r="B6" s="5" t="s">
        <v>24</v>
      </c>
      <c r="C6" s="5" t="s">
        <v>23</v>
      </c>
      <c r="D6" s="5" t="s">
        <v>59</v>
      </c>
      <c r="E6" s="5">
        <v>3</v>
      </c>
      <c r="F6" s="5">
        <v>4</v>
      </c>
      <c r="G6" s="5">
        <v>4</v>
      </c>
      <c r="H6" s="5">
        <v>3</v>
      </c>
      <c r="I6" s="5">
        <v>5</v>
      </c>
      <c r="J6" s="6">
        <v>5</v>
      </c>
      <c r="K6" s="6">
        <v>3</v>
      </c>
      <c r="L6" s="6">
        <v>3</v>
      </c>
      <c r="M6" s="6">
        <v>3</v>
      </c>
      <c r="N6" s="6">
        <v>3</v>
      </c>
      <c r="O6" s="6">
        <v>4</v>
      </c>
      <c r="P6" s="6">
        <v>2</v>
      </c>
      <c r="Q6" s="6">
        <v>4</v>
      </c>
      <c r="R6" s="6">
        <v>3</v>
      </c>
      <c r="S6" s="6">
        <v>3</v>
      </c>
      <c r="T6" s="6">
        <v>3</v>
      </c>
      <c r="U6" s="6" t="s">
        <v>60</v>
      </c>
      <c r="V6" s="6" t="s">
        <v>61</v>
      </c>
      <c r="W6" s="6" t="s">
        <v>62</v>
      </c>
      <c r="X6" s="6" t="s">
        <v>63</v>
      </c>
      <c r="Y6" s="6"/>
      <c r="AA6" s="4" t="s">
        <v>13</v>
      </c>
    </row>
    <row r="7" spans="1:92" ht="45" x14ac:dyDescent="0.25">
      <c r="A7" s="3">
        <v>6</v>
      </c>
      <c r="B7" s="5" t="s">
        <v>16</v>
      </c>
      <c r="C7" s="5" t="s">
        <v>20</v>
      </c>
      <c r="D7" s="5" t="s">
        <v>15</v>
      </c>
      <c r="E7" s="5">
        <v>3</v>
      </c>
      <c r="F7" s="5">
        <v>3</v>
      </c>
      <c r="G7" s="5">
        <v>3</v>
      </c>
      <c r="H7" s="5">
        <v>4</v>
      </c>
      <c r="I7" s="5">
        <v>3</v>
      </c>
      <c r="J7" s="6">
        <v>4</v>
      </c>
      <c r="K7" s="6">
        <v>3</v>
      </c>
      <c r="L7" s="6">
        <v>3</v>
      </c>
      <c r="M7" s="6">
        <v>2</v>
      </c>
      <c r="N7" s="6">
        <v>2</v>
      </c>
      <c r="O7" s="6">
        <v>3</v>
      </c>
      <c r="P7" s="6">
        <v>2</v>
      </c>
      <c r="Q7" s="6">
        <v>3</v>
      </c>
      <c r="R7" s="6">
        <v>2</v>
      </c>
      <c r="S7" s="6">
        <v>3</v>
      </c>
      <c r="T7" s="6">
        <v>3</v>
      </c>
      <c r="U7" s="6" t="s">
        <v>64</v>
      </c>
      <c r="V7" s="6" t="s">
        <v>65</v>
      </c>
      <c r="W7" s="6" t="s">
        <v>66</v>
      </c>
      <c r="X7" s="6" t="s">
        <v>67</v>
      </c>
      <c r="Y7" s="6"/>
    </row>
    <row r="8" spans="1:92" ht="90" x14ac:dyDescent="0.25">
      <c r="A8" s="3">
        <v>7</v>
      </c>
      <c r="B8" s="5" t="s">
        <v>16</v>
      </c>
      <c r="C8" s="5" t="s">
        <v>27</v>
      </c>
      <c r="D8" s="5" t="s">
        <v>15</v>
      </c>
      <c r="E8" s="6" t="s">
        <v>49</v>
      </c>
      <c r="F8" s="6" t="s">
        <v>49</v>
      </c>
      <c r="G8" s="6" t="s">
        <v>49</v>
      </c>
      <c r="H8" s="6" t="s">
        <v>49</v>
      </c>
      <c r="I8" s="6" t="s">
        <v>49</v>
      </c>
      <c r="J8" s="6" t="s">
        <v>49</v>
      </c>
      <c r="K8" s="6">
        <v>4</v>
      </c>
      <c r="L8" s="6">
        <v>4</v>
      </c>
      <c r="M8" s="6">
        <v>4</v>
      </c>
      <c r="N8" s="6">
        <v>4</v>
      </c>
      <c r="O8" s="6" t="s">
        <v>49</v>
      </c>
      <c r="P8" s="6" t="s">
        <v>49</v>
      </c>
      <c r="Q8" s="6" t="s">
        <v>49</v>
      </c>
      <c r="R8" s="6">
        <v>4</v>
      </c>
      <c r="S8" s="6">
        <v>4</v>
      </c>
      <c r="T8" s="6" t="s">
        <v>49</v>
      </c>
      <c r="U8" s="6" t="s">
        <v>49</v>
      </c>
      <c r="V8" s="6" t="s">
        <v>68</v>
      </c>
      <c r="W8" s="6" t="s">
        <v>49</v>
      </c>
      <c r="X8" s="6" t="s">
        <v>69</v>
      </c>
      <c r="Y8" s="6"/>
    </row>
    <row r="9" spans="1:92" ht="45" x14ac:dyDescent="0.25">
      <c r="A9" s="3">
        <v>8</v>
      </c>
      <c r="B9" s="5" t="s">
        <v>16</v>
      </c>
      <c r="C9" s="5" t="s">
        <v>48</v>
      </c>
      <c r="D9" s="5" t="s">
        <v>15</v>
      </c>
      <c r="E9" s="5" t="s">
        <v>49</v>
      </c>
      <c r="F9" s="5">
        <v>2</v>
      </c>
      <c r="G9" s="5">
        <v>3</v>
      </c>
      <c r="H9" s="5">
        <v>2</v>
      </c>
      <c r="I9" s="5">
        <v>2</v>
      </c>
      <c r="J9" s="6">
        <v>2</v>
      </c>
      <c r="K9" s="6">
        <v>3</v>
      </c>
      <c r="L9" s="6">
        <v>3</v>
      </c>
      <c r="M9" s="6">
        <v>3</v>
      </c>
      <c r="N9" s="6">
        <v>3</v>
      </c>
      <c r="O9" s="6">
        <v>2</v>
      </c>
      <c r="P9" s="6">
        <v>2</v>
      </c>
      <c r="Q9" s="6">
        <v>2</v>
      </c>
      <c r="R9" s="6" t="s">
        <v>49</v>
      </c>
      <c r="S9" s="6" t="s">
        <v>49</v>
      </c>
      <c r="T9" s="6" t="s">
        <v>49</v>
      </c>
      <c r="U9" s="6"/>
      <c r="V9" s="6" t="s">
        <v>70</v>
      </c>
      <c r="W9" s="6" t="s">
        <v>71</v>
      </c>
      <c r="X9" s="6" t="s">
        <v>72</v>
      </c>
      <c r="Y9" s="6"/>
    </row>
    <row r="10" spans="1:92" ht="90" x14ac:dyDescent="0.25">
      <c r="A10" s="3">
        <v>9</v>
      </c>
      <c r="B10" s="5" t="s">
        <v>14</v>
      </c>
      <c r="C10" s="5" t="s">
        <v>73</v>
      </c>
      <c r="D10" s="5" t="s">
        <v>15</v>
      </c>
      <c r="E10" s="5" t="s">
        <v>49</v>
      </c>
      <c r="F10" s="5" t="s">
        <v>49</v>
      </c>
      <c r="G10" s="5" t="s">
        <v>49</v>
      </c>
      <c r="H10" s="5" t="s">
        <v>49</v>
      </c>
      <c r="I10" s="5" t="s">
        <v>49</v>
      </c>
      <c r="J10" s="6">
        <v>3</v>
      </c>
      <c r="K10" s="6">
        <v>3</v>
      </c>
      <c r="L10" s="6">
        <v>4</v>
      </c>
      <c r="M10" s="6">
        <v>5</v>
      </c>
      <c r="N10" s="6">
        <v>4</v>
      </c>
      <c r="O10" s="6">
        <v>4</v>
      </c>
      <c r="P10" s="6">
        <v>4</v>
      </c>
      <c r="Q10" s="6">
        <v>4</v>
      </c>
      <c r="R10" s="6">
        <v>4</v>
      </c>
      <c r="S10" s="6">
        <v>4</v>
      </c>
      <c r="T10" s="6">
        <v>4</v>
      </c>
      <c r="U10" s="6" t="s">
        <v>74</v>
      </c>
      <c r="V10" s="6" t="s">
        <v>75</v>
      </c>
      <c r="W10" s="6" t="s">
        <v>76</v>
      </c>
      <c r="X10" s="16" t="s">
        <v>77</v>
      </c>
      <c r="Y10" s="6"/>
    </row>
    <row r="11" spans="1:92" ht="45" x14ac:dyDescent="0.25">
      <c r="A11" s="3">
        <v>10</v>
      </c>
      <c r="B11" s="5" t="s">
        <v>16</v>
      </c>
      <c r="C11" s="5" t="s">
        <v>73</v>
      </c>
      <c r="D11" s="5" t="s">
        <v>19</v>
      </c>
      <c r="E11" s="5">
        <v>4</v>
      </c>
      <c r="F11" s="5">
        <v>5</v>
      </c>
      <c r="G11" s="5">
        <v>4</v>
      </c>
      <c r="H11" s="5">
        <v>3</v>
      </c>
      <c r="I11" s="5">
        <v>4</v>
      </c>
      <c r="J11" s="6">
        <v>4</v>
      </c>
      <c r="K11" s="6">
        <v>4</v>
      </c>
      <c r="L11" s="6">
        <v>4.5</v>
      </c>
      <c r="M11" s="6">
        <v>4.5</v>
      </c>
      <c r="N11" s="6">
        <v>4.5</v>
      </c>
      <c r="O11" s="6">
        <v>5</v>
      </c>
      <c r="P11" s="6">
        <v>5</v>
      </c>
      <c r="Q11" s="6">
        <v>5</v>
      </c>
      <c r="R11" s="6">
        <v>4</v>
      </c>
      <c r="S11" s="6">
        <v>4</v>
      </c>
      <c r="T11" s="6">
        <v>4</v>
      </c>
      <c r="U11" s="6" t="s">
        <v>78</v>
      </c>
      <c r="V11" s="6" t="s">
        <v>79</v>
      </c>
      <c r="W11" s="6" t="s">
        <v>80</v>
      </c>
      <c r="X11" s="6" t="s">
        <v>206</v>
      </c>
      <c r="Y11" s="6"/>
    </row>
    <row r="12" spans="1:92" ht="75" x14ac:dyDescent="0.25">
      <c r="A12" s="3">
        <v>11</v>
      </c>
      <c r="B12" s="5" t="s">
        <v>16</v>
      </c>
      <c r="C12" s="5" t="s">
        <v>20</v>
      </c>
      <c r="D12" s="5" t="s">
        <v>49</v>
      </c>
      <c r="E12" s="5">
        <v>4</v>
      </c>
      <c r="F12" s="5">
        <v>4</v>
      </c>
      <c r="G12" s="5">
        <v>3</v>
      </c>
      <c r="H12" s="5">
        <v>4</v>
      </c>
      <c r="I12" s="5">
        <v>3</v>
      </c>
      <c r="J12" s="6">
        <v>4</v>
      </c>
      <c r="K12" s="6">
        <v>4</v>
      </c>
      <c r="L12" s="6">
        <v>4</v>
      </c>
      <c r="M12" s="6">
        <v>4</v>
      </c>
      <c r="N12" s="6">
        <v>4</v>
      </c>
      <c r="O12" s="6">
        <v>4</v>
      </c>
      <c r="P12" s="6">
        <v>4</v>
      </c>
      <c r="Q12" s="6">
        <v>4</v>
      </c>
      <c r="R12" s="6" t="s">
        <v>49</v>
      </c>
      <c r="S12" s="6">
        <v>4</v>
      </c>
      <c r="T12" s="6">
        <v>4</v>
      </c>
      <c r="U12" s="6" t="s">
        <v>81</v>
      </c>
      <c r="V12" s="6" t="s">
        <v>82</v>
      </c>
      <c r="W12" s="6" t="s">
        <v>49</v>
      </c>
      <c r="X12" s="6" t="s">
        <v>83</v>
      </c>
      <c r="Y12" s="6"/>
    </row>
    <row r="13" spans="1:92" ht="60" x14ac:dyDescent="0.25">
      <c r="A13" s="3">
        <v>12</v>
      </c>
      <c r="B13" s="5" t="s">
        <v>16</v>
      </c>
      <c r="C13" s="5" t="s">
        <v>73</v>
      </c>
      <c r="D13" s="5" t="s">
        <v>15</v>
      </c>
      <c r="E13" s="5">
        <v>3</v>
      </c>
      <c r="F13" s="5">
        <v>2</v>
      </c>
      <c r="G13" s="5">
        <v>3</v>
      </c>
      <c r="H13" s="5">
        <v>3</v>
      </c>
      <c r="I13" s="5">
        <v>3</v>
      </c>
      <c r="J13" s="6">
        <v>4</v>
      </c>
      <c r="K13" s="6">
        <v>3</v>
      </c>
      <c r="L13" s="6">
        <v>4</v>
      </c>
      <c r="M13" s="6">
        <v>4</v>
      </c>
      <c r="N13" s="6">
        <v>4</v>
      </c>
      <c r="O13" s="6">
        <v>4</v>
      </c>
      <c r="P13" s="6">
        <v>4</v>
      </c>
      <c r="Q13" s="6">
        <v>4</v>
      </c>
      <c r="R13" s="6" t="s">
        <v>49</v>
      </c>
      <c r="S13" s="6">
        <v>4</v>
      </c>
      <c r="T13" s="6">
        <v>4</v>
      </c>
      <c r="U13" s="6" t="s">
        <v>84</v>
      </c>
      <c r="V13" s="6" t="s">
        <v>85</v>
      </c>
      <c r="W13" s="6" t="s">
        <v>86</v>
      </c>
      <c r="X13" s="6"/>
      <c r="Y13" s="6"/>
    </row>
    <row r="14" spans="1:92" ht="60" x14ac:dyDescent="0.25">
      <c r="A14" s="3">
        <v>13</v>
      </c>
      <c r="B14" s="5" t="s">
        <v>16</v>
      </c>
      <c r="C14" s="5" t="s">
        <v>87</v>
      </c>
      <c r="D14" s="5" t="s">
        <v>19</v>
      </c>
      <c r="E14" s="5">
        <v>2</v>
      </c>
      <c r="F14" s="5">
        <v>2</v>
      </c>
      <c r="G14" s="5">
        <v>3</v>
      </c>
      <c r="H14" s="5">
        <v>2</v>
      </c>
      <c r="I14" s="5">
        <v>2</v>
      </c>
      <c r="J14" s="6">
        <v>3</v>
      </c>
      <c r="K14" s="6">
        <v>3</v>
      </c>
      <c r="L14" s="6">
        <v>3</v>
      </c>
      <c r="M14" s="6">
        <v>3</v>
      </c>
      <c r="N14" s="6">
        <v>4</v>
      </c>
      <c r="O14" s="6">
        <v>4</v>
      </c>
      <c r="P14" s="6">
        <v>4</v>
      </c>
      <c r="Q14" s="6">
        <v>3</v>
      </c>
      <c r="R14" s="6" t="s">
        <v>49</v>
      </c>
      <c r="S14" s="6">
        <v>3</v>
      </c>
      <c r="T14" s="6">
        <v>3</v>
      </c>
      <c r="U14" s="6" t="s">
        <v>49</v>
      </c>
      <c r="V14" s="6" t="s">
        <v>88</v>
      </c>
      <c r="W14" s="6" t="s">
        <v>49</v>
      </c>
      <c r="X14" s="6" t="s">
        <v>89</v>
      </c>
      <c r="Y14" s="6"/>
    </row>
    <row r="15" spans="1:92" ht="60" x14ac:dyDescent="0.25">
      <c r="A15" s="3">
        <v>14</v>
      </c>
      <c r="B15" s="5" t="s">
        <v>16</v>
      </c>
      <c r="C15" s="5" t="s">
        <v>23</v>
      </c>
      <c r="D15" s="5" t="s">
        <v>15</v>
      </c>
      <c r="E15" s="5">
        <v>3</v>
      </c>
      <c r="F15" s="5">
        <v>4</v>
      </c>
      <c r="G15" s="5">
        <v>3</v>
      </c>
      <c r="H15" s="5" t="s">
        <v>49</v>
      </c>
      <c r="I15" s="5">
        <v>3</v>
      </c>
      <c r="J15" s="6">
        <v>4</v>
      </c>
      <c r="K15" s="6">
        <v>4</v>
      </c>
      <c r="L15" s="6">
        <v>4</v>
      </c>
      <c r="M15" s="6">
        <v>4</v>
      </c>
      <c r="N15" s="6">
        <v>4</v>
      </c>
      <c r="O15" s="6">
        <v>5</v>
      </c>
      <c r="P15" s="6">
        <v>3</v>
      </c>
      <c r="Q15" s="6">
        <v>3</v>
      </c>
      <c r="R15" s="6">
        <v>4</v>
      </c>
      <c r="S15" s="6">
        <v>5</v>
      </c>
      <c r="T15" s="6">
        <v>4</v>
      </c>
      <c r="U15" s="6" t="s">
        <v>90</v>
      </c>
      <c r="V15" s="6" t="s">
        <v>91</v>
      </c>
      <c r="W15" s="6" t="s">
        <v>92</v>
      </c>
      <c r="X15" s="6" t="s">
        <v>93</v>
      </c>
      <c r="Y15" s="6"/>
    </row>
    <row r="16" spans="1:92" ht="90" x14ac:dyDescent="0.25">
      <c r="A16" s="3">
        <v>15</v>
      </c>
      <c r="B16" s="5" t="s">
        <v>16</v>
      </c>
      <c r="C16" s="5" t="s">
        <v>94</v>
      </c>
      <c r="D16" s="5" t="s">
        <v>15</v>
      </c>
      <c r="E16" s="5">
        <v>4</v>
      </c>
      <c r="F16" s="5">
        <v>4</v>
      </c>
      <c r="G16" s="5">
        <v>3</v>
      </c>
      <c r="H16" s="5">
        <v>4</v>
      </c>
      <c r="I16" s="5">
        <v>4</v>
      </c>
      <c r="J16" s="6">
        <v>4</v>
      </c>
      <c r="K16" s="6">
        <v>4</v>
      </c>
      <c r="L16" s="6">
        <v>5</v>
      </c>
      <c r="M16" s="6">
        <v>5</v>
      </c>
      <c r="N16" s="6">
        <v>5</v>
      </c>
      <c r="O16" s="6">
        <v>5</v>
      </c>
      <c r="P16" s="6">
        <v>4</v>
      </c>
      <c r="Q16" s="6">
        <v>4</v>
      </c>
      <c r="R16" s="6">
        <v>4</v>
      </c>
      <c r="S16" s="6">
        <v>4</v>
      </c>
      <c r="T16" s="6">
        <v>4</v>
      </c>
      <c r="U16" s="6" t="s">
        <v>95</v>
      </c>
      <c r="V16" s="6" t="s">
        <v>96</v>
      </c>
      <c r="W16" s="6" t="s">
        <v>97</v>
      </c>
      <c r="X16" s="16" t="s">
        <v>98</v>
      </c>
      <c r="Y16" s="6"/>
    </row>
    <row r="17" spans="1:25" ht="165" x14ac:dyDescent="0.25">
      <c r="A17" s="3">
        <v>16</v>
      </c>
      <c r="B17" s="5" t="s">
        <v>16</v>
      </c>
      <c r="C17" s="5" t="s">
        <v>73</v>
      </c>
      <c r="D17" s="5" t="s">
        <v>49</v>
      </c>
      <c r="E17" s="5">
        <v>4</v>
      </c>
      <c r="F17" s="5">
        <v>4</v>
      </c>
      <c r="G17" s="5">
        <v>5</v>
      </c>
      <c r="H17" s="5">
        <v>4</v>
      </c>
      <c r="I17" s="5">
        <v>4</v>
      </c>
      <c r="J17" s="6" t="s">
        <v>49</v>
      </c>
      <c r="K17" s="6">
        <v>5</v>
      </c>
      <c r="L17" s="6">
        <v>5</v>
      </c>
      <c r="M17" s="6">
        <v>5</v>
      </c>
      <c r="N17" s="6">
        <v>5</v>
      </c>
      <c r="O17" s="6">
        <v>4</v>
      </c>
      <c r="P17" s="6">
        <v>4</v>
      </c>
      <c r="Q17" s="6">
        <v>4</v>
      </c>
      <c r="R17" s="6">
        <v>4</v>
      </c>
      <c r="S17" s="6">
        <v>4</v>
      </c>
      <c r="T17" s="6">
        <v>4</v>
      </c>
      <c r="U17" s="6" t="s">
        <v>99</v>
      </c>
      <c r="V17" s="6" t="s">
        <v>100</v>
      </c>
      <c r="W17" s="6" t="s">
        <v>101</v>
      </c>
      <c r="X17" s="6" t="s">
        <v>102</v>
      </c>
      <c r="Y17" s="6"/>
    </row>
    <row r="18" spans="1:25" ht="90" x14ac:dyDescent="0.25">
      <c r="A18" s="3">
        <v>17</v>
      </c>
      <c r="B18" s="5" t="s">
        <v>16</v>
      </c>
      <c r="C18" s="5" t="s">
        <v>73</v>
      </c>
      <c r="D18" s="5" t="s">
        <v>15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6">
        <v>5</v>
      </c>
      <c r="K18" s="6">
        <v>4</v>
      </c>
      <c r="L18" s="6">
        <v>4</v>
      </c>
      <c r="M18" s="6">
        <v>5</v>
      </c>
      <c r="N18" s="6">
        <v>5</v>
      </c>
      <c r="O18" s="6">
        <v>5</v>
      </c>
      <c r="P18" s="6">
        <v>5</v>
      </c>
      <c r="Q18" s="6">
        <v>4</v>
      </c>
      <c r="R18" s="6">
        <v>5</v>
      </c>
      <c r="S18" s="6">
        <v>3</v>
      </c>
      <c r="T18" s="6">
        <v>4</v>
      </c>
      <c r="U18" s="6" t="s">
        <v>103</v>
      </c>
      <c r="V18" s="6" t="s">
        <v>104</v>
      </c>
      <c r="W18" s="6" t="s">
        <v>105</v>
      </c>
      <c r="X18" s="6" t="s">
        <v>106</v>
      </c>
      <c r="Y18" s="6"/>
    </row>
    <row r="19" spans="1:25" ht="75" x14ac:dyDescent="0.25">
      <c r="A19" s="3">
        <v>18</v>
      </c>
      <c r="B19" s="5" t="s">
        <v>16</v>
      </c>
      <c r="C19" s="5" t="s">
        <v>23</v>
      </c>
      <c r="D19" s="5" t="s">
        <v>15</v>
      </c>
      <c r="E19" s="5">
        <v>4</v>
      </c>
      <c r="F19" s="5">
        <v>4</v>
      </c>
      <c r="G19" s="5">
        <v>4</v>
      </c>
      <c r="H19" s="5">
        <v>4</v>
      </c>
      <c r="I19" s="5">
        <v>4</v>
      </c>
      <c r="J19" s="6">
        <v>5</v>
      </c>
      <c r="K19" s="6">
        <v>4</v>
      </c>
      <c r="L19" s="6">
        <v>5</v>
      </c>
      <c r="M19" s="6">
        <v>5</v>
      </c>
      <c r="N19" s="6">
        <v>5</v>
      </c>
      <c r="O19" s="6">
        <v>5</v>
      </c>
      <c r="P19" s="6">
        <v>4</v>
      </c>
      <c r="Q19" s="6">
        <v>4</v>
      </c>
      <c r="R19" s="6">
        <v>5</v>
      </c>
      <c r="S19" s="6">
        <v>3</v>
      </c>
      <c r="T19" s="6">
        <v>4</v>
      </c>
      <c r="U19" s="6" t="s">
        <v>107</v>
      </c>
      <c r="V19" s="6" t="s">
        <v>108</v>
      </c>
      <c r="W19" s="6" t="s">
        <v>109</v>
      </c>
      <c r="X19" s="6" t="s">
        <v>110</v>
      </c>
      <c r="Y19" s="6"/>
    </row>
    <row r="20" spans="1:25" ht="45" x14ac:dyDescent="0.25">
      <c r="A20" s="3">
        <v>19</v>
      </c>
      <c r="B20" s="5" t="s">
        <v>24</v>
      </c>
      <c r="C20" s="5" t="s">
        <v>111</v>
      </c>
      <c r="D20" s="5" t="s">
        <v>19</v>
      </c>
      <c r="E20" s="5">
        <v>4</v>
      </c>
      <c r="F20" s="5">
        <v>3</v>
      </c>
      <c r="G20" s="5">
        <v>4</v>
      </c>
      <c r="H20" s="5">
        <v>3</v>
      </c>
      <c r="I20" s="5">
        <v>3</v>
      </c>
      <c r="J20" s="6">
        <v>3</v>
      </c>
      <c r="K20" s="6" t="s">
        <v>49</v>
      </c>
      <c r="L20" s="6">
        <v>2</v>
      </c>
      <c r="M20" s="6">
        <v>3</v>
      </c>
      <c r="N20" s="6">
        <v>3</v>
      </c>
      <c r="O20" s="6">
        <v>2</v>
      </c>
      <c r="P20" s="6">
        <v>3</v>
      </c>
      <c r="Q20" s="6">
        <v>3</v>
      </c>
      <c r="R20" s="6">
        <v>3</v>
      </c>
      <c r="S20" s="6">
        <v>5</v>
      </c>
      <c r="T20" s="6">
        <v>3</v>
      </c>
      <c r="U20" s="6" t="s">
        <v>112</v>
      </c>
      <c r="V20" s="6" t="s">
        <v>113</v>
      </c>
      <c r="W20" s="6" t="s">
        <v>114</v>
      </c>
      <c r="X20" s="6" t="s">
        <v>115</v>
      </c>
      <c r="Y20" s="6"/>
    </row>
    <row r="21" spans="1:25" ht="60" x14ac:dyDescent="0.25">
      <c r="A21" s="3">
        <v>20</v>
      </c>
      <c r="B21" s="5" t="s">
        <v>16</v>
      </c>
      <c r="C21" s="5" t="s">
        <v>20</v>
      </c>
      <c r="D21" s="5" t="s">
        <v>15</v>
      </c>
      <c r="E21" s="5">
        <v>4</v>
      </c>
      <c r="F21" s="5">
        <v>3</v>
      </c>
      <c r="G21" s="5">
        <v>4</v>
      </c>
      <c r="H21" s="5">
        <v>3</v>
      </c>
      <c r="I21" s="5">
        <v>4</v>
      </c>
      <c r="J21" s="6">
        <v>4</v>
      </c>
      <c r="K21" s="6">
        <v>3</v>
      </c>
      <c r="L21" s="6">
        <v>4</v>
      </c>
      <c r="M21" s="6">
        <v>4</v>
      </c>
      <c r="N21" s="6">
        <v>4</v>
      </c>
      <c r="O21" s="6">
        <v>3</v>
      </c>
      <c r="P21" s="6">
        <v>3</v>
      </c>
      <c r="Q21" s="6">
        <v>4</v>
      </c>
      <c r="R21" s="6" t="s">
        <v>116</v>
      </c>
      <c r="S21" s="6">
        <v>4</v>
      </c>
      <c r="T21" s="6">
        <v>4</v>
      </c>
      <c r="U21" s="6" t="s">
        <v>117</v>
      </c>
      <c r="V21" s="6" t="s">
        <v>118</v>
      </c>
      <c r="W21" s="6" t="s">
        <v>119</v>
      </c>
      <c r="X21" s="6" t="s">
        <v>120</v>
      </c>
      <c r="Y21" s="6"/>
    </row>
    <row r="22" spans="1:25" ht="45" x14ac:dyDescent="0.25">
      <c r="A22" s="3">
        <v>21</v>
      </c>
      <c r="B22" s="5" t="s">
        <v>16</v>
      </c>
      <c r="C22" s="5" t="s">
        <v>20</v>
      </c>
      <c r="D22" s="5" t="s">
        <v>15</v>
      </c>
      <c r="E22" s="5">
        <v>4</v>
      </c>
      <c r="F22" s="5">
        <v>4</v>
      </c>
      <c r="G22" s="5">
        <v>4</v>
      </c>
      <c r="H22" s="5">
        <v>4</v>
      </c>
      <c r="I22" s="5">
        <v>4</v>
      </c>
      <c r="J22" s="6" t="s">
        <v>49</v>
      </c>
      <c r="K22" s="6">
        <v>4</v>
      </c>
      <c r="L22" s="6">
        <v>4</v>
      </c>
      <c r="M22" s="6">
        <v>4</v>
      </c>
      <c r="N22" s="6">
        <v>4</v>
      </c>
      <c r="O22" s="6">
        <v>4</v>
      </c>
      <c r="P22" s="6">
        <v>4</v>
      </c>
      <c r="Q22" s="6">
        <v>4</v>
      </c>
      <c r="R22" s="6">
        <v>4</v>
      </c>
      <c r="S22" s="6">
        <v>4</v>
      </c>
      <c r="T22" s="6">
        <v>4</v>
      </c>
      <c r="U22" s="6" t="s">
        <v>121</v>
      </c>
      <c r="V22" s="6" t="s">
        <v>122</v>
      </c>
      <c r="W22" s="6" t="s">
        <v>123</v>
      </c>
      <c r="X22" s="6" t="s">
        <v>124</v>
      </c>
      <c r="Y22" s="6"/>
    </row>
    <row r="23" spans="1:25" ht="75" x14ac:dyDescent="0.25">
      <c r="A23" s="3">
        <v>22</v>
      </c>
      <c r="B23" s="5" t="s">
        <v>24</v>
      </c>
      <c r="C23" s="5" t="s">
        <v>20</v>
      </c>
      <c r="D23" s="5" t="s">
        <v>15</v>
      </c>
      <c r="E23" s="5">
        <v>3</v>
      </c>
      <c r="F23" s="5">
        <v>4</v>
      </c>
      <c r="G23" s="5">
        <v>4</v>
      </c>
      <c r="H23" s="5">
        <v>3</v>
      </c>
      <c r="I23" s="5">
        <v>3</v>
      </c>
      <c r="J23" s="6">
        <v>4</v>
      </c>
      <c r="K23" s="6">
        <v>3</v>
      </c>
      <c r="L23" s="6">
        <v>3</v>
      </c>
      <c r="M23" s="6">
        <v>2</v>
      </c>
      <c r="N23" s="6">
        <v>2</v>
      </c>
      <c r="O23" s="6">
        <v>2</v>
      </c>
      <c r="P23" s="6">
        <v>3</v>
      </c>
      <c r="Q23" s="6">
        <v>3</v>
      </c>
      <c r="R23" s="6">
        <v>3</v>
      </c>
      <c r="S23" s="6">
        <v>4</v>
      </c>
      <c r="T23" s="6">
        <v>3</v>
      </c>
      <c r="U23" s="6" t="s">
        <v>125</v>
      </c>
      <c r="V23" s="6" t="s">
        <v>204</v>
      </c>
      <c r="W23" s="6" t="s">
        <v>126</v>
      </c>
      <c r="X23" s="6" t="s">
        <v>205</v>
      </c>
      <c r="Y23" s="6"/>
    </row>
    <row r="24" spans="1:25" ht="75" x14ac:dyDescent="0.25">
      <c r="A24" s="3">
        <v>23</v>
      </c>
      <c r="B24" s="5" t="s">
        <v>16</v>
      </c>
      <c r="C24" s="5" t="s">
        <v>127</v>
      </c>
      <c r="D24" s="5" t="s">
        <v>19</v>
      </c>
      <c r="E24" s="5">
        <v>4</v>
      </c>
      <c r="F24" s="5">
        <v>4</v>
      </c>
      <c r="G24" s="5">
        <v>3</v>
      </c>
      <c r="H24" s="5">
        <v>3</v>
      </c>
      <c r="I24" s="5">
        <v>4</v>
      </c>
      <c r="J24" s="6">
        <v>5</v>
      </c>
      <c r="K24" s="6">
        <v>5</v>
      </c>
      <c r="L24" s="6">
        <v>5</v>
      </c>
      <c r="M24" s="6">
        <v>5</v>
      </c>
      <c r="N24" s="6">
        <v>4</v>
      </c>
      <c r="O24" s="6">
        <v>4</v>
      </c>
      <c r="P24" s="6">
        <v>4</v>
      </c>
      <c r="Q24" s="6">
        <v>4</v>
      </c>
      <c r="R24" s="6">
        <v>5</v>
      </c>
      <c r="S24" s="6">
        <v>3</v>
      </c>
      <c r="T24" s="6">
        <v>3</v>
      </c>
      <c r="U24" s="6" t="s">
        <v>128</v>
      </c>
      <c r="V24" s="6" t="s">
        <v>129</v>
      </c>
      <c r="W24" s="6" t="s">
        <v>130</v>
      </c>
      <c r="X24" s="16" t="s">
        <v>131</v>
      </c>
      <c r="Y24" s="6"/>
    </row>
    <row r="25" spans="1:25" ht="60" x14ac:dyDescent="0.25">
      <c r="A25" s="3">
        <v>24</v>
      </c>
      <c r="B25" s="5" t="s">
        <v>16</v>
      </c>
      <c r="C25" s="5" t="s">
        <v>73</v>
      </c>
      <c r="D25" s="5" t="s">
        <v>15</v>
      </c>
      <c r="E25" s="5">
        <v>4</v>
      </c>
      <c r="F25" s="5">
        <v>3</v>
      </c>
      <c r="G25" s="5">
        <v>4</v>
      </c>
      <c r="H25" s="5">
        <v>2</v>
      </c>
      <c r="I25" s="5">
        <v>3</v>
      </c>
      <c r="J25" s="6">
        <v>5</v>
      </c>
      <c r="K25" s="6">
        <v>4</v>
      </c>
      <c r="L25" s="6">
        <v>5</v>
      </c>
      <c r="M25" s="6">
        <v>5</v>
      </c>
      <c r="N25" s="6">
        <v>5</v>
      </c>
      <c r="O25" s="6">
        <v>3</v>
      </c>
      <c r="P25" s="6">
        <v>4</v>
      </c>
      <c r="Q25" s="6">
        <v>4</v>
      </c>
      <c r="R25" s="6" t="s">
        <v>49</v>
      </c>
      <c r="S25" s="6">
        <v>4</v>
      </c>
      <c r="T25" s="6">
        <v>3</v>
      </c>
      <c r="U25" s="6" t="s">
        <v>132</v>
      </c>
      <c r="V25" s="6" t="s">
        <v>133</v>
      </c>
      <c r="W25" s="6" t="s">
        <v>134</v>
      </c>
      <c r="X25" s="6" t="s">
        <v>135</v>
      </c>
      <c r="Y25" s="6"/>
    </row>
    <row r="26" spans="1:25" ht="45" x14ac:dyDescent="0.25">
      <c r="A26" s="3">
        <v>25</v>
      </c>
      <c r="B26" s="5" t="s">
        <v>16</v>
      </c>
      <c r="C26" s="5" t="s">
        <v>20</v>
      </c>
      <c r="D26" s="5" t="s">
        <v>15</v>
      </c>
      <c r="E26" s="5">
        <v>3</v>
      </c>
      <c r="F26" s="5">
        <v>2</v>
      </c>
      <c r="G26" s="5">
        <v>3</v>
      </c>
      <c r="H26" s="5">
        <v>3</v>
      </c>
      <c r="I26" s="5">
        <v>3</v>
      </c>
      <c r="J26" s="6">
        <v>3</v>
      </c>
      <c r="K26" s="6">
        <v>4</v>
      </c>
      <c r="L26" s="6">
        <v>4</v>
      </c>
      <c r="M26" s="6">
        <v>4</v>
      </c>
      <c r="N26" s="6">
        <v>4</v>
      </c>
      <c r="O26" s="6">
        <v>5</v>
      </c>
      <c r="P26" s="6">
        <v>4</v>
      </c>
      <c r="Q26" s="6">
        <v>4</v>
      </c>
      <c r="R26" s="6">
        <v>5</v>
      </c>
      <c r="S26" s="6">
        <v>5</v>
      </c>
      <c r="T26" s="6">
        <v>5</v>
      </c>
      <c r="U26" s="6" t="s">
        <v>136</v>
      </c>
      <c r="V26" s="6" t="s">
        <v>137</v>
      </c>
      <c r="W26" s="6" t="s">
        <v>101</v>
      </c>
      <c r="X26" s="6" t="s">
        <v>138</v>
      </c>
      <c r="Y26" s="6"/>
    </row>
    <row r="27" spans="1:25" ht="75" x14ac:dyDescent="0.25">
      <c r="A27" s="3">
        <v>26</v>
      </c>
      <c r="B27" s="5" t="s">
        <v>16</v>
      </c>
      <c r="C27" s="5" t="s">
        <v>73</v>
      </c>
      <c r="D27" s="5" t="s">
        <v>139</v>
      </c>
      <c r="E27" s="5">
        <v>3</v>
      </c>
      <c r="F27" s="5">
        <v>3</v>
      </c>
      <c r="G27" s="5">
        <v>3</v>
      </c>
      <c r="H27" s="5">
        <v>3</v>
      </c>
      <c r="I27" s="5">
        <v>3</v>
      </c>
      <c r="J27" s="6">
        <v>4</v>
      </c>
      <c r="K27" s="6">
        <v>3</v>
      </c>
      <c r="L27" s="6">
        <v>4</v>
      </c>
      <c r="M27" s="6">
        <v>4</v>
      </c>
      <c r="N27" s="6">
        <v>5</v>
      </c>
      <c r="O27" s="6">
        <v>3</v>
      </c>
      <c r="P27" s="6">
        <v>3</v>
      </c>
      <c r="Q27" s="6">
        <v>3</v>
      </c>
      <c r="R27" s="6" t="s">
        <v>49</v>
      </c>
      <c r="S27" s="6">
        <v>3</v>
      </c>
      <c r="T27" s="6">
        <v>3</v>
      </c>
      <c r="U27" s="6" t="s">
        <v>140</v>
      </c>
      <c r="V27" s="6" t="s">
        <v>141</v>
      </c>
      <c r="W27" s="6" t="s">
        <v>142</v>
      </c>
      <c r="X27" s="6" t="s">
        <v>143</v>
      </c>
      <c r="Y27" s="6"/>
    </row>
    <row r="28" spans="1:25" ht="45" x14ac:dyDescent="0.25">
      <c r="A28" s="3">
        <v>27</v>
      </c>
      <c r="B28" s="5" t="s">
        <v>16</v>
      </c>
      <c r="C28" s="5" t="s">
        <v>111</v>
      </c>
      <c r="D28" s="5" t="s">
        <v>19</v>
      </c>
      <c r="E28" s="5">
        <v>4</v>
      </c>
      <c r="F28" s="5">
        <v>4</v>
      </c>
      <c r="G28" s="5">
        <v>3</v>
      </c>
      <c r="H28" s="5">
        <v>3</v>
      </c>
      <c r="I28" s="5">
        <v>4</v>
      </c>
      <c r="J28" s="6">
        <v>4</v>
      </c>
      <c r="K28" s="6">
        <v>4</v>
      </c>
      <c r="L28" s="6">
        <v>4</v>
      </c>
      <c r="M28" s="6">
        <v>4</v>
      </c>
      <c r="N28" s="6">
        <v>5</v>
      </c>
      <c r="O28" s="6">
        <v>4</v>
      </c>
      <c r="P28" s="6">
        <v>3</v>
      </c>
      <c r="Q28" s="6">
        <v>4</v>
      </c>
      <c r="R28" s="6" t="s">
        <v>49</v>
      </c>
      <c r="S28" s="6">
        <v>4</v>
      </c>
      <c r="T28" s="6">
        <v>3</v>
      </c>
      <c r="U28" s="6" t="s">
        <v>144</v>
      </c>
      <c r="V28" s="6" t="s">
        <v>145</v>
      </c>
      <c r="W28" s="6" t="s">
        <v>130</v>
      </c>
      <c r="X28" s="6" t="s">
        <v>146</v>
      </c>
      <c r="Y28" s="6"/>
    </row>
    <row r="29" spans="1:25" ht="60" x14ac:dyDescent="0.25">
      <c r="A29" s="3">
        <v>28</v>
      </c>
      <c r="B29" s="5" t="s">
        <v>16</v>
      </c>
      <c r="C29" s="5" t="s">
        <v>48</v>
      </c>
      <c r="D29" s="5" t="s">
        <v>15</v>
      </c>
      <c r="E29" s="5">
        <v>3</v>
      </c>
      <c r="F29" s="5">
        <v>3</v>
      </c>
      <c r="G29" s="5">
        <v>4</v>
      </c>
      <c r="H29" s="5">
        <v>2</v>
      </c>
      <c r="I29" s="5">
        <v>3</v>
      </c>
      <c r="J29" s="6">
        <v>4</v>
      </c>
      <c r="K29" s="6">
        <v>4</v>
      </c>
      <c r="L29" s="6">
        <v>4</v>
      </c>
      <c r="M29" s="6">
        <v>5</v>
      </c>
      <c r="N29" s="6">
        <v>4</v>
      </c>
      <c r="O29" s="6">
        <v>3</v>
      </c>
      <c r="P29" s="6">
        <v>4</v>
      </c>
      <c r="Q29" s="6">
        <v>3</v>
      </c>
      <c r="R29" s="6" t="s">
        <v>49</v>
      </c>
      <c r="S29" s="6">
        <v>3</v>
      </c>
      <c r="T29" s="6">
        <v>3</v>
      </c>
      <c r="U29" s="6" t="s">
        <v>147</v>
      </c>
      <c r="V29" s="6" t="s">
        <v>148</v>
      </c>
      <c r="W29" s="6" t="s">
        <v>149</v>
      </c>
      <c r="X29" s="6" t="s">
        <v>161</v>
      </c>
      <c r="Y29" s="6"/>
    </row>
    <row r="30" spans="1:25" ht="75" x14ac:dyDescent="0.25">
      <c r="A30" s="3">
        <v>29</v>
      </c>
      <c r="B30" s="5" t="s">
        <v>16</v>
      </c>
      <c r="C30" s="5" t="s">
        <v>23</v>
      </c>
      <c r="D30" s="5" t="s">
        <v>19</v>
      </c>
      <c r="E30" s="5">
        <v>2</v>
      </c>
      <c r="F30" s="5">
        <v>2</v>
      </c>
      <c r="G30" s="5">
        <v>3</v>
      </c>
      <c r="H30" s="5">
        <v>3</v>
      </c>
      <c r="I30" s="5">
        <v>3</v>
      </c>
      <c r="J30" s="6">
        <v>3</v>
      </c>
      <c r="K30" s="6">
        <v>4</v>
      </c>
      <c r="L30" s="6">
        <v>5</v>
      </c>
      <c r="M30" s="6">
        <v>4</v>
      </c>
      <c r="N30" s="6">
        <v>5</v>
      </c>
      <c r="O30" s="6">
        <v>3</v>
      </c>
      <c r="P30" s="6">
        <v>3</v>
      </c>
      <c r="Q30" s="6">
        <v>3</v>
      </c>
      <c r="R30" s="6">
        <v>5</v>
      </c>
      <c r="S30" s="6">
        <v>5</v>
      </c>
      <c r="T30" s="6">
        <v>5</v>
      </c>
      <c r="U30" s="6" t="s">
        <v>150</v>
      </c>
      <c r="V30" s="6" t="s">
        <v>151</v>
      </c>
      <c r="W30" s="6" t="s">
        <v>152</v>
      </c>
      <c r="X30" s="6" t="s">
        <v>153</v>
      </c>
      <c r="Y30" s="6"/>
    </row>
    <row r="31" spans="1:25" ht="75" x14ac:dyDescent="0.25">
      <c r="A31" s="3">
        <v>30</v>
      </c>
      <c r="B31" s="5" t="s">
        <v>16</v>
      </c>
      <c r="C31" s="5" t="s">
        <v>48</v>
      </c>
      <c r="D31" s="5" t="s">
        <v>15</v>
      </c>
      <c r="E31" s="5">
        <v>4</v>
      </c>
      <c r="F31" s="5">
        <v>4</v>
      </c>
      <c r="G31" s="5">
        <v>3</v>
      </c>
      <c r="H31" s="5">
        <v>4</v>
      </c>
      <c r="I31" s="5">
        <v>4</v>
      </c>
      <c r="J31" s="6">
        <v>4</v>
      </c>
      <c r="K31" s="6">
        <v>5</v>
      </c>
      <c r="L31" s="6">
        <v>5</v>
      </c>
      <c r="M31" s="6">
        <v>5</v>
      </c>
      <c r="N31" s="6">
        <v>5</v>
      </c>
      <c r="O31" s="6">
        <v>5</v>
      </c>
      <c r="P31" s="6">
        <v>5</v>
      </c>
      <c r="Q31" s="6">
        <v>5</v>
      </c>
      <c r="R31" s="6">
        <v>5</v>
      </c>
      <c r="S31" s="6">
        <v>3</v>
      </c>
      <c r="T31" s="6">
        <v>5</v>
      </c>
      <c r="U31" s="6" t="s">
        <v>154</v>
      </c>
      <c r="V31" s="6" t="s">
        <v>155</v>
      </c>
      <c r="W31" s="6" t="s">
        <v>156</v>
      </c>
      <c r="X31" s="6" t="s">
        <v>157</v>
      </c>
      <c r="Y31" s="6"/>
    </row>
    <row r="32" spans="1:25" ht="30" x14ac:dyDescent="0.25">
      <c r="A32" s="17">
        <v>31</v>
      </c>
      <c r="B32" s="17" t="s">
        <v>16</v>
      </c>
      <c r="C32" s="17" t="s">
        <v>23</v>
      </c>
      <c r="D32" s="17" t="s">
        <v>49</v>
      </c>
      <c r="E32" s="17">
        <v>3</v>
      </c>
      <c r="F32" s="17">
        <v>2</v>
      </c>
      <c r="G32" s="17">
        <v>3</v>
      </c>
      <c r="H32" s="17">
        <v>3</v>
      </c>
      <c r="I32" s="17">
        <v>2</v>
      </c>
      <c r="J32" s="18">
        <v>1</v>
      </c>
      <c r="K32" s="19" t="s">
        <v>49</v>
      </c>
      <c r="L32" s="18">
        <v>3</v>
      </c>
      <c r="M32" s="18">
        <v>3</v>
      </c>
      <c r="N32" s="18">
        <v>3</v>
      </c>
      <c r="O32" s="18">
        <v>2</v>
      </c>
      <c r="P32" s="18">
        <v>3</v>
      </c>
      <c r="Q32" s="18">
        <v>2</v>
      </c>
      <c r="R32" s="18" t="s">
        <v>49</v>
      </c>
      <c r="S32" s="18">
        <v>3</v>
      </c>
      <c r="T32" s="18">
        <v>3</v>
      </c>
      <c r="U32" s="18" t="s">
        <v>158</v>
      </c>
      <c r="V32" s="18" t="s">
        <v>159</v>
      </c>
      <c r="W32" s="18" t="s">
        <v>49</v>
      </c>
      <c r="X32" s="18" t="s">
        <v>160</v>
      </c>
    </row>
    <row r="33" spans="1:24" ht="45" x14ac:dyDescent="0.25">
      <c r="A33" s="20">
        <v>32</v>
      </c>
      <c r="B33" s="20" t="s">
        <v>14</v>
      </c>
      <c r="C33" s="20" t="s">
        <v>48</v>
      </c>
      <c r="D33" s="20" t="s">
        <v>19</v>
      </c>
      <c r="E33" s="20">
        <v>3</v>
      </c>
      <c r="F33" s="20">
        <v>3</v>
      </c>
      <c r="G33" s="20">
        <v>3</v>
      </c>
      <c r="H33" s="20" t="s">
        <v>49</v>
      </c>
      <c r="I33" s="20">
        <v>3</v>
      </c>
      <c r="J33" s="21">
        <v>3</v>
      </c>
      <c r="K33" s="21">
        <v>3</v>
      </c>
      <c r="L33" s="21">
        <v>4</v>
      </c>
      <c r="M33" s="21">
        <v>4</v>
      </c>
      <c r="N33" s="21">
        <v>4</v>
      </c>
      <c r="O33" s="21">
        <v>3</v>
      </c>
      <c r="P33" s="21">
        <v>3</v>
      </c>
      <c r="Q33" s="21">
        <v>4</v>
      </c>
      <c r="R33" s="21">
        <v>3</v>
      </c>
      <c r="S33" s="21">
        <v>4</v>
      </c>
      <c r="T33" s="21">
        <v>3</v>
      </c>
      <c r="U33" s="21" t="s">
        <v>162</v>
      </c>
      <c r="V33" s="21" t="s">
        <v>163</v>
      </c>
      <c r="W33" s="21" t="s">
        <v>164</v>
      </c>
      <c r="X33" s="22" t="s">
        <v>207</v>
      </c>
    </row>
    <row r="34" spans="1:24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24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24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24" x14ac:dyDescent="0.25">
      <c r="A37" s="3"/>
      <c r="B37" s="3"/>
      <c r="C37" s="3"/>
      <c r="D37" s="3"/>
      <c r="E37" s="3"/>
      <c r="F37" s="3"/>
      <c r="G37" s="3"/>
      <c r="H37" s="3"/>
      <c r="I37" s="3"/>
    </row>
  </sheetData>
  <autoFilter ref="A1:CN3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4"/>
  <sheetViews>
    <sheetView tabSelected="1" workbookViewId="0">
      <selection activeCell="D19" sqref="D19"/>
    </sheetView>
  </sheetViews>
  <sheetFormatPr defaultRowHeight="15" x14ac:dyDescent="0.25"/>
  <cols>
    <col min="1" max="1" width="39.85546875" style="7" customWidth="1"/>
    <col min="2" max="2" width="25.140625" style="7" customWidth="1"/>
    <col min="3" max="3" width="18.85546875" style="7" customWidth="1"/>
    <col min="4" max="4" width="25.5703125" style="7" customWidth="1"/>
    <col min="5" max="5" width="19.42578125" style="7" customWidth="1"/>
    <col min="6" max="6" width="21.28515625" style="7" customWidth="1"/>
    <col min="7" max="7" width="21.5703125" style="7" customWidth="1"/>
    <col min="8" max="8" width="18.5703125" style="7" customWidth="1"/>
    <col min="9" max="9" width="10.140625" style="7" customWidth="1"/>
    <col min="10" max="10" width="20.140625" style="7" customWidth="1"/>
    <col min="11" max="11" width="9.7109375" style="7" customWidth="1"/>
    <col min="12" max="16384" width="9.140625" style="7"/>
  </cols>
  <sheetData>
    <row r="1" spans="1:18" x14ac:dyDescent="0.25">
      <c r="A1" s="11" t="s">
        <v>202</v>
      </c>
    </row>
    <row r="2" spans="1:18" x14ac:dyDescent="0.25">
      <c r="A2" s="11" t="s">
        <v>203</v>
      </c>
    </row>
    <row r="4" spans="1:18" x14ac:dyDescent="0.25">
      <c r="A4" s="13" t="s">
        <v>186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</row>
    <row r="5" spans="1:18" x14ac:dyDescent="0.25">
      <c r="A5" s="24" t="s">
        <v>187</v>
      </c>
      <c r="B5" s="7" t="s">
        <v>189</v>
      </c>
      <c r="C5" s="7" t="s">
        <v>190</v>
      </c>
      <c r="D5" s="7" t="s">
        <v>191</v>
      </c>
      <c r="E5" s="7" t="s">
        <v>192</v>
      </c>
      <c r="F5" s="7" t="s">
        <v>193</v>
      </c>
    </row>
    <row r="6" spans="1:18" x14ac:dyDescent="0.25">
      <c r="A6" s="24" t="s">
        <v>188</v>
      </c>
      <c r="B6" s="7" t="s">
        <v>194</v>
      </c>
      <c r="C6" s="10"/>
      <c r="D6" s="7" t="s">
        <v>195</v>
      </c>
      <c r="E6" s="10"/>
      <c r="F6" s="7" t="s">
        <v>196</v>
      </c>
    </row>
    <row r="8" spans="1:18" ht="73.5" customHeight="1" x14ac:dyDescent="0.25">
      <c r="A8" s="8" t="s">
        <v>175</v>
      </c>
      <c r="B8" s="8" t="s">
        <v>172</v>
      </c>
      <c r="C8" s="8" t="s">
        <v>197</v>
      </c>
      <c r="D8" s="8" t="s">
        <v>173</v>
      </c>
      <c r="E8" s="8" t="s">
        <v>198</v>
      </c>
      <c r="F8" s="8" t="s">
        <v>4</v>
      </c>
      <c r="G8" s="8" t="s">
        <v>199</v>
      </c>
      <c r="H8" s="8" t="s">
        <v>5</v>
      </c>
      <c r="I8" s="8" t="s">
        <v>200</v>
      </c>
      <c r="J8" s="8" t="s">
        <v>174</v>
      </c>
      <c r="K8" s="8" t="s">
        <v>201</v>
      </c>
      <c r="L8" s="9"/>
      <c r="M8" s="9"/>
      <c r="N8" s="9"/>
      <c r="O8" s="9"/>
      <c r="P8" s="9"/>
      <c r="Q8" s="9"/>
      <c r="R8" s="9"/>
    </row>
    <row r="9" spans="1:18" x14ac:dyDescent="0.25">
      <c r="A9" s="7" t="s">
        <v>165</v>
      </c>
      <c r="B9" s="7">
        <f>AVERAGE('Post-Event Results'!E2:E33)</f>
        <v>3.4482758620689653</v>
      </c>
      <c r="C9" s="15">
        <f>B9-'Pre-event Analysis'!B3</f>
        <v>1.1982758620689653</v>
      </c>
      <c r="D9" s="7">
        <f>AVERAGE('Post-Event Results'!F2:F33)</f>
        <v>3.3666666666666667</v>
      </c>
      <c r="E9" s="15">
        <f>D9-'Pre-event Analysis'!C3</f>
        <v>0.79523809523809508</v>
      </c>
      <c r="F9" s="7">
        <f>AVERAGE('Post-Event Results'!G2:G33)</f>
        <v>3.4333333333333331</v>
      </c>
      <c r="G9" s="15">
        <f>F9-'Pre-event Analysis'!D3</f>
        <v>1.1833333333333331</v>
      </c>
      <c r="H9" s="7">
        <f>AVERAGE('Post-Event Results'!H2:H33)</f>
        <v>3.1428571428571428</v>
      </c>
      <c r="I9" s="15">
        <f>H9-'Pre-event Analysis'!E3</f>
        <v>0.67857142857142838</v>
      </c>
      <c r="J9" s="7">
        <f>AVERAGE('Post-Event Results'!I2:I33)</f>
        <v>3.3103448275862069</v>
      </c>
      <c r="K9" s="15">
        <f>J9-'Pre-event Analysis'!F3</f>
        <v>1.384418901660281</v>
      </c>
    </row>
    <row r="10" spans="1:18" x14ac:dyDescent="0.25">
      <c r="A10" s="7" t="s">
        <v>167</v>
      </c>
      <c r="B10" s="7">
        <f>AVERAGEIF('Post-Event Results'!C2:C33, "Climate change focal point", 'Post-Event Results'!E2:E33)</f>
        <v>3</v>
      </c>
      <c r="C10" s="15">
        <f>B10-'Pre-event Analysis'!B4</f>
        <v>0.60000000000000009</v>
      </c>
      <c r="D10" s="7">
        <f>AVERAGEIF('Post-Event Results'!C2:C33, "Climate change focal point", 'Post-Event Results'!F2:F33)</f>
        <v>3.2</v>
      </c>
      <c r="E10" s="15">
        <f>D10-'Pre-event Analysis'!C4</f>
        <v>0.40000000000000036</v>
      </c>
      <c r="F10" s="7">
        <f>AVERAGEIF('Post-Event Results'!C2:C33, "Climate change focal point", 'Post-Event Results'!G2:G33)</f>
        <v>3.4</v>
      </c>
      <c r="G10" s="15">
        <f>F10-'Pre-event Analysis'!D4</f>
        <v>0.60000000000000009</v>
      </c>
      <c r="H10" s="7">
        <f>AVERAGEIF('Post-Event Results'!C2:C33, "Climate change focal point", 'Post-Event Results'!H2:H33)</f>
        <v>3.25</v>
      </c>
      <c r="I10" s="15">
        <f>H10-'Pre-event Analysis'!E4</f>
        <v>1.0499999999999998</v>
      </c>
      <c r="J10" s="7">
        <f>AVERAGEIF('Post-Event Results'!C2:C33, "Climate change focal point", 'Post-Event Results'!I2:I33)</f>
        <v>3.4</v>
      </c>
      <c r="K10" s="15">
        <f>J10-'Pre-event Analysis'!F4</f>
        <v>1.1999999999999997</v>
      </c>
    </row>
    <row r="11" spans="1:18" x14ac:dyDescent="0.25">
      <c r="A11" s="7" t="s">
        <v>166</v>
      </c>
      <c r="B11" s="7">
        <f>AVERAGEIF('Post-Event Results'!C2:C33, "Sector Representative", 'Post-Event Results'!E2:E33)</f>
        <v>3.5</v>
      </c>
      <c r="C11" s="15">
        <f>B11-'Pre-event Analysis'!B5</f>
        <v>1.5</v>
      </c>
      <c r="D11" s="7">
        <f>AVERAGEIF('Post-Event Results'!C2:C33, "Sector Representative", 'Post-Event Results'!F2:F33)</f>
        <v>3.3333333333333335</v>
      </c>
      <c r="E11" s="15">
        <f>D11-'Pre-event Analysis'!C5</f>
        <v>1.3333333333333335</v>
      </c>
      <c r="F11" s="7">
        <f>AVERAGEIF('Post-Event Results'!C2:C33, "Sector Representative", 'Post-Event Results'!G2:G33)</f>
        <v>3.6666666666666665</v>
      </c>
      <c r="G11" s="15">
        <f>F11-'Pre-event Analysis'!D5</f>
        <v>1.6666666666666665</v>
      </c>
      <c r="H11" s="7">
        <f>AVERAGEIF('Post-Event Results'!C2:C33, "Sector Representative", 'Post-Event Results'!H2:H33)</f>
        <v>3</v>
      </c>
      <c r="I11" s="15">
        <f>H11-'Pre-event Analysis'!E5</f>
        <v>1.1428571428571428</v>
      </c>
      <c r="J11" s="7">
        <f>AVERAGEIF('Post-Event Results'!C2:C33, "Sector Representative", 'Post-Event Results'!I2:I33)</f>
        <v>3.3333333333333335</v>
      </c>
      <c r="K11" s="15">
        <f>J11-'Pre-event Analysis'!F5</f>
        <v>1.7619047619047621</v>
      </c>
    </row>
    <row r="12" spans="1:18" x14ac:dyDescent="0.25">
      <c r="A12" s="7" t="s">
        <v>171</v>
      </c>
      <c r="B12" s="7">
        <f>AVERAGEIF('Post-Event Results'!C2:C33, "Development coordinator actor/Donor", 'Post-Event Results'!E2:E33)</f>
        <v>3.25</v>
      </c>
      <c r="C12" s="15">
        <f>B12-'Pre-event Analysis'!B6</f>
        <v>1.25</v>
      </c>
      <c r="D12" s="7">
        <f>AVERAGEIF('Post-Event Results'!C2:C33, "Development coordinator actor/Donor", 'Post-Event Results'!F2:F33)</f>
        <v>3</v>
      </c>
      <c r="E12" s="15">
        <f>D12-'Pre-event Analysis'!C6</f>
        <v>1.25</v>
      </c>
      <c r="F12" s="7">
        <f>AVERAGEIF('Post-Event Results'!C2:C33, "Development coordinator actor/Donor", 'Post-Event Results'!G2:G33)</f>
        <v>3.2</v>
      </c>
      <c r="G12" s="15">
        <f>F12-'Pre-event Analysis'!D6</f>
        <v>0.95000000000000018</v>
      </c>
      <c r="H12" s="7">
        <f>AVERAGEIF('Post-Event Results'!C2:C33, "Development coordinator actor/Donor", 'Post-Event Results'!H2:H33)</f>
        <v>2.75</v>
      </c>
      <c r="I12" s="15">
        <f>H12-'Pre-event Analysis'!E6</f>
        <v>0.5</v>
      </c>
      <c r="J12" s="7">
        <f>AVERAGEIF('Post-Event Results'!C2:C33, "Development coordinator actor/Donor", 'Post-Event Results'!I2:I33)</f>
        <v>3</v>
      </c>
      <c r="K12" s="15">
        <f>J12-'Pre-event Analysis'!F6</f>
        <v>1.5</v>
      </c>
    </row>
    <row r="13" spans="1:18" x14ac:dyDescent="0.25">
      <c r="C13" s="15"/>
      <c r="E13" s="15"/>
      <c r="G13" s="15"/>
      <c r="I13" s="15"/>
      <c r="K13" s="15"/>
    </row>
    <row r="14" spans="1:18" x14ac:dyDescent="0.25">
      <c r="A14" s="7" t="s">
        <v>184</v>
      </c>
      <c r="B14" s="7">
        <f>AVERAGEIF('Post-Event Results'!D2:D33, "Y", 'Post-Event Results'!E2:E33)</f>
        <v>3.3333333333333335</v>
      </c>
      <c r="C14" s="15">
        <f>B14-'Pre-event Analysis'!B8</f>
        <v>1.4333333333333336</v>
      </c>
      <c r="D14" s="7">
        <f>AVERAGEIF('Post-Event Results'!D2:D33, "Y", 'Post-Event Results'!F2:F33)</f>
        <v>3.3333333333333335</v>
      </c>
      <c r="E14" s="15">
        <f>'Post-event Analysis'!D14-'Pre-event Analysis'!C8</f>
        <v>0.93333333333333357</v>
      </c>
      <c r="F14" s="7">
        <f>AVERAGEIF('Post-Event Results'!D2:D33, "Y", 'Post-Event Results'!G2:G33)</f>
        <v>3.1111111111111112</v>
      </c>
      <c r="G14" s="15">
        <f>'Post-event Analysis'!F14-'Pre-event Analysis'!D8</f>
        <v>0.81111111111111134</v>
      </c>
      <c r="H14" s="7">
        <f>AVERAGEIF('Post-Event Results'!D2:D33, "Y", 'Post-Event Results'!H2:H33)</f>
        <v>2.75</v>
      </c>
      <c r="I14" s="15">
        <f>H14-'Pre-event Analysis'!E8</f>
        <v>0.35000000000000009</v>
      </c>
      <c r="J14" s="7">
        <f>AVERAGEIF('Post-Event Results'!D2:D33, "Y", 'Post-Event Results'!I2:I33)</f>
        <v>3.2222222222222223</v>
      </c>
      <c r="K14" s="15">
        <f>J14-'Pre-event Analysis'!F8</f>
        <v>1.6222222222222222</v>
      </c>
    </row>
    <row r="15" spans="1:18" x14ac:dyDescent="0.25">
      <c r="A15" s="7" t="s">
        <v>185</v>
      </c>
      <c r="B15" s="7">
        <f>AVERAGEIF('Post-Event Results'!D2:D33, "N", 'Post-Event Results'!E2:E33)</f>
        <v>3.5333333333333332</v>
      </c>
      <c r="C15" s="15">
        <f>B15-'Pre-event Analysis'!B9</f>
        <v>1.0888888888888886</v>
      </c>
      <c r="D15" s="7">
        <f>AVERAGEIF('Post-Event Results'!D2:D33, "N", 'Post-Event Results'!F2:F33)</f>
        <v>3.375</v>
      </c>
      <c r="E15" s="15">
        <f>D15-'Pre-event Analysis'!C9</f>
        <v>0.70833333333333348</v>
      </c>
      <c r="F15" s="7">
        <f>AVERAGEIF('Post-Event Results'!D2:D33, "N", 'Post-Event Results'!G2:G33)</f>
        <v>3.5625</v>
      </c>
      <c r="G15" s="15">
        <f>F15-'Pre-event Analysis'!D9</f>
        <v>1.3402777777777777</v>
      </c>
      <c r="H15" s="7">
        <f>AVERAGEIF('Post-Event Results'!D2:D33, "N", 'Post-Event Results'!H2:H33)</f>
        <v>3.2666666666666666</v>
      </c>
      <c r="I15" s="15">
        <f>H15-'Pre-event Analysis'!E9</f>
        <v>0.76666666666666661</v>
      </c>
      <c r="J15" s="7">
        <f>AVERAGEIF('Post-Event Results'!D2:D33, "N", 'Post-Event Results'!I2:I33)</f>
        <v>3.3333333333333335</v>
      </c>
      <c r="K15" s="15">
        <f>J15-'Pre-event Analysis'!F9</f>
        <v>1.215686274509804</v>
      </c>
    </row>
    <row r="17" spans="1:8" ht="45" x14ac:dyDescent="0.25">
      <c r="A17" s="8" t="s">
        <v>176</v>
      </c>
      <c r="B17" s="1" t="s">
        <v>177</v>
      </c>
    </row>
    <row r="18" spans="1:8" x14ac:dyDescent="0.25">
      <c r="A18" s="7" t="s">
        <v>165</v>
      </c>
      <c r="B18" s="7">
        <f>AVERAGE('Post-Event Results'!J2:J33)</f>
        <v>3.8214285714285716</v>
      </c>
    </row>
    <row r="19" spans="1:8" x14ac:dyDescent="0.25">
      <c r="A19" s="7" t="s">
        <v>167</v>
      </c>
      <c r="B19" s="7">
        <f>AVERAGEIF('Post-Event Results'!C2:C33, "Climate change focal point", 'Post-Event Results'!J2:J33)</f>
        <v>3.6</v>
      </c>
    </row>
    <row r="20" spans="1:8" x14ac:dyDescent="0.25">
      <c r="A20" s="7" t="s">
        <v>166</v>
      </c>
      <c r="B20" s="7">
        <f>AVERAGEIF('Post-Event Results'!C2:C33, "Sector representative", 'Post-Event Results'!J2:J33)</f>
        <v>4.166666666666667</v>
      </c>
    </row>
    <row r="21" spans="1:8" x14ac:dyDescent="0.25">
      <c r="A21" s="7" t="s">
        <v>170</v>
      </c>
      <c r="B21" s="7">
        <f>AVERAGEIF('Post-Event Results'!C2:C33, "Development coordinator actor/donor", 'Post-Event Results'!J2:J33)</f>
        <v>3.4</v>
      </c>
    </row>
    <row r="23" spans="1:8" x14ac:dyDescent="0.25">
      <c r="A23" s="7" t="s">
        <v>184</v>
      </c>
      <c r="B23" s="7">
        <f>AVERAGEIF('Post-Event Results'!D2:D33,"Y",'Post-Event Results'!J2:J33)</f>
        <v>3.6666666666666665</v>
      </c>
    </row>
    <row r="24" spans="1:8" x14ac:dyDescent="0.25">
      <c r="A24" s="7" t="s">
        <v>185</v>
      </c>
      <c r="B24" s="7">
        <f>AVERAGEIF('Post-Event Results'!D2:D33,"N",'Post-Event Results'!J2:J33)</f>
        <v>4</v>
      </c>
    </row>
    <row r="26" spans="1:8" ht="72" customHeight="1" x14ac:dyDescent="0.25">
      <c r="A26" s="8" t="s">
        <v>178</v>
      </c>
      <c r="B26" s="1" t="s">
        <v>179</v>
      </c>
      <c r="C26" s="1" t="s">
        <v>31</v>
      </c>
      <c r="D26" s="1" t="s">
        <v>32</v>
      </c>
      <c r="E26" s="1" t="s">
        <v>33</v>
      </c>
      <c r="F26" s="1" t="s">
        <v>34</v>
      </c>
      <c r="G26" s="1" t="s">
        <v>35</v>
      </c>
      <c r="H26" s="1" t="s">
        <v>36</v>
      </c>
    </row>
    <row r="27" spans="1:8" x14ac:dyDescent="0.25">
      <c r="A27" s="7" t="s">
        <v>165</v>
      </c>
      <c r="B27" s="7">
        <f>AVERAGE('Post-Event Results'!K2:K33)</f>
        <v>3.7</v>
      </c>
      <c r="C27" s="7">
        <f>AVERAGE('Post-Event Results'!L2:L33)</f>
        <v>4.046875</v>
      </c>
      <c r="D27" s="7">
        <f>AVERAGE('Post-Event Results'!M2:M33)</f>
        <v>3.953125</v>
      </c>
      <c r="E27" s="7">
        <f>AVERAGE('Post-Event Results'!N2:N33)</f>
        <v>4.140625</v>
      </c>
      <c r="F27" s="7">
        <f>AVERAGE('Post-Event Results'!O2:O33)</f>
        <v>3.870967741935484</v>
      </c>
      <c r="G27" s="7">
        <f>AVERAGE('Post-Event Results'!P2:P33)</f>
        <v>3.5517241379310347</v>
      </c>
      <c r="H27" s="7">
        <f>AVERAGE('Post-Event Results'!Q2:Q33)</f>
        <v>3.7096774193548385</v>
      </c>
    </row>
    <row r="28" spans="1:8" x14ac:dyDescent="0.25">
      <c r="A28" s="7" t="s">
        <v>167</v>
      </c>
      <c r="B28" s="7">
        <f>AVERAGEIF('Post-Event Results'!C2:C33, "Climate change focal point", 'Post-Event Results'!K2:K33)</f>
        <v>3.75</v>
      </c>
      <c r="C28" s="7">
        <f>AVERAGEIF('Post-Event Results'!C2:C33, "Climate change focal point", 'Post-Event Results'!L2:L33)</f>
        <v>4</v>
      </c>
      <c r="D28" s="7">
        <f>AVERAGEIF('Post-Event Results'!C2:C33, "Climate change focal point", 'Post-Event Results'!M2:M33)</f>
        <v>3.8</v>
      </c>
      <c r="E28" s="7">
        <f>AVERAGEIF('Post-Event Results'!C2:C33, "Climate change focal point", 'Post-Event Results'!N2:N33)</f>
        <v>4</v>
      </c>
      <c r="F28" s="7">
        <f>AVERAGEIF('Post-Event Results'!C2:C33, "Climate change focal point", 'Post-Event Results'!O2:O33)</f>
        <v>3.8</v>
      </c>
      <c r="G28" s="7">
        <f>AVERAGEIF('Post-Event Results'!C2:C33, "Climate change focal point", 'Post-Event Results'!P2:P33)</f>
        <v>3</v>
      </c>
      <c r="H28" s="7">
        <f>AVERAGEIF('Post-Event Results'!C2:C33, "Climate change focal point", 'Post-Event Results'!Q2:Q33)</f>
        <v>3.2</v>
      </c>
    </row>
    <row r="29" spans="1:8" x14ac:dyDescent="0.25">
      <c r="A29" s="7" t="s">
        <v>166</v>
      </c>
      <c r="B29" s="7">
        <f>AVERAGEIF('Post-Event Results'!C2:C33, "Sector representative", 'Post-Event Results'!K2:K33)</f>
        <v>3.7142857142857144</v>
      </c>
      <c r="C29" s="7">
        <f>AVERAGEIF('Post-Event Results'!C2:C33, "Sector representative", 'Post-Event Results'!L2:L33)</f>
        <v>4.3571428571428568</v>
      </c>
      <c r="D29" s="7">
        <f>AVERAGEIF('Post-Event Results'!C2:C33, "Sector representative", 'Post-Event Results'!M2:M33)</f>
        <v>4.6428571428571432</v>
      </c>
      <c r="E29" s="7">
        <f>AVERAGEIF('Post-Event Results'!C2:C33, "Sector representative", 'Post-Event Results'!N2:N33)</f>
        <v>4.6428571428571432</v>
      </c>
      <c r="F29" s="7">
        <f>AVERAGEIF('Post-Event Results'!C2:C33, "Sector representative", 'Post-Event Results'!O2:O33)</f>
        <v>4</v>
      </c>
      <c r="G29" s="7">
        <f>AVERAGEIF('Post-Event Results'!C2:C33, "Sector representative", 'Post-Event Results'!P2:P33)</f>
        <v>4.1428571428571432</v>
      </c>
      <c r="H29" s="7">
        <f>AVERAGEIF('Post-Event Results'!C2:C33, "Sector representative", 'Post-Event Results'!Q2:Q33)</f>
        <v>4</v>
      </c>
    </row>
    <row r="30" spans="1:8" x14ac:dyDescent="0.25">
      <c r="A30" s="7" t="s">
        <v>170</v>
      </c>
      <c r="B30" s="7">
        <f>AVERAGEIF('Post-Event Results'!C2:C33, "Development coordinator actor/donor", 'Post-Event Results'!K2:K33)</f>
        <v>3.8</v>
      </c>
      <c r="C30" s="7">
        <f>AVERAGEIF('Post-Event Results'!C2:C33, "Development coordinator actor/donor", 'Post-Event Results'!L2:L33)</f>
        <v>4.2</v>
      </c>
      <c r="D30" s="7">
        <f>AVERAGEIF('Post-Event Results'!C2:C33, "Development coordinator actor/donor", 'Post-Event Results'!M2:M33)</f>
        <v>4</v>
      </c>
      <c r="E30" s="7">
        <f>AVERAGEIF('Post-Event Results'!C2:C33, "Development coordinator actor/donor", 'Post-Event Results'!N2:N33)</f>
        <v>4.2</v>
      </c>
      <c r="F30" s="7">
        <f>AVERAGEIF('Post-Event Results'!C2:C33, "Development coordinator actor/donor", 'Post-Event Results'!O2:O33)</f>
        <v>3.6</v>
      </c>
      <c r="G30" s="7">
        <f>AVERAGEIF('Post-Event Results'!C2:C33, "Development coordinator actor/donor", 'Post-Event Results'!P2:P33)</f>
        <v>3.5</v>
      </c>
      <c r="H30" s="7">
        <f>AVERAGEIF('Post-Event Results'!C2:C33, "Development coordinator actor/donor", 'Post-Event Results'!Q2:Q33)</f>
        <v>3.6</v>
      </c>
    </row>
    <row r="33" spans="1:5" ht="45" x14ac:dyDescent="0.25">
      <c r="A33" s="8" t="s">
        <v>180</v>
      </c>
      <c r="B33" s="1" t="s">
        <v>181</v>
      </c>
      <c r="C33" s="1" t="s">
        <v>37</v>
      </c>
      <c r="D33" s="1" t="s">
        <v>38</v>
      </c>
    </row>
    <row r="34" spans="1:5" x14ac:dyDescent="0.25">
      <c r="A34" s="7" t="s">
        <v>165</v>
      </c>
      <c r="B34" s="7">
        <f>AVERAGE('Post-Event Results'!R2:R33)</f>
        <v>3.8636363636363638</v>
      </c>
      <c r="C34" s="7">
        <f>AVERAGE('Post-Event Results'!S2:S33)</f>
        <v>3.7419354838709675</v>
      </c>
      <c r="D34" s="7">
        <f>AVERAGE('Post-Event Results'!T2:T33)</f>
        <v>3.7333333333333334</v>
      </c>
    </row>
    <row r="36" spans="1:5" ht="120" x14ac:dyDescent="0.25">
      <c r="A36" s="8" t="s">
        <v>221</v>
      </c>
      <c r="B36" s="1" t="s">
        <v>41</v>
      </c>
      <c r="C36" s="8" t="s">
        <v>216</v>
      </c>
      <c r="D36" s="1" t="s">
        <v>43</v>
      </c>
    </row>
    <row r="37" spans="1:5" x14ac:dyDescent="0.25">
      <c r="A37" s="7" t="s">
        <v>222</v>
      </c>
      <c r="B37" s="7" t="s">
        <v>222</v>
      </c>
      <c r="C37" s="7" t="s">
        <v>208</v>
      </c>
      <c r="D37" s="7" t="s">
        <v>217</v>
      </c>
    </row>
    <row r="38" spans="1:5" ht="30" x14ac:dyDescent="0.25">
      <c r="A38" s="7" t="s">
        <v>223</v>
      </c>
      <c r="B38" s="23" t="s">
        <v>227</v>
      </c>
      <c r="C38" s="7" t="s">
        <v>209</v>
      </c>
      <c r="D38" s="7" t="s">
        <v>218</v>
      </c>
      <c r="E38" s="7" t="s">
        <v>219</v>
      </c>
    </row>
    <row r="39" spans="1:5" x14ac:dyDescent="0.25">
      <c r="A39" s="7" t="s">
        <v>224</v>
      </c>
      <c r="B39" s="7" t="s">
        <v>228</v>
      </c>
      <c r="C39" s="7" t="s">
        <v>215</v>
      </c>
      <c r="D39" s="7" t="s">
        <v>230</v>
      </c>
      <c r="E39" s="12" t="s">
        <v>220</v>
      </c>
    </row>
    <row r="40" spans="1:5" ht="60" x14ac:dyDescent="0.25">
      <c r="A40" s="7" t="s">
        <v>225</v>
      </c>
      <c r="B40" s="23" t="s">
        <v>229</v>
      </c>
      <c r="C40" s="7" t="s">
        <v>210</v>
      </c>
    </row>
    <row r="41" spans="1:5" x14ac:dyDescent="0.25">
      <c r="A41" s="7" t="s">
        <v>226</v>
      </c>
      <c r="C41" s="7" t="s">
        <v>214</v>
      </c>
    </row>
    <row r="42" spans="1:5" x14ac:dyDescent="0.25">
      <c r="C42" s="7" t="s">
        <v>211</v>
      </c>
    </row>
    <row r="43" spans="1:5" x14ac:dyDescent="0.25">
      <c r="C43" s="7" t="s">
        <v>212</v>
      </c>
    </row>
    <row r="44" spans="1:5" x14ac:dyDescent="0.25">
      <c r="C44" s="7" t="s">
        <v>213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Pre-Event Results</vt:lpstr>
      <vt:lpstr>Pre-event Analysis</vt:lpstr>
      <vt:lpstr>Post-Event Results</vt:lpstr>
      <vt:lpstr>Post-event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Ledwell</dc:creator>
  <cp:lastModifiedBy>Hayley Price-Kelly</cp:lastModifiedBy>
  <dcterms:created xsi:type="dcterms:W3CDTF">2016-03-19T17:43:17Z</dcterms:created>
  <dcterms:modified xsi:type="dcterms:W3CDTF">2016-03-29T13:53:52Z</dcterms:modified>
</cp:coreProperties>
</file>